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05" windowHeight="11760" activeTab="2"/>
  </bookViews>
  <sheets>
    <sheet name="СДЮСШОР" sheetId="1" r:id="rId1"/>
    <sheet name="ГУО" sheetId="2" r:id="rId2"/>
    <sheet name="РУО" sheetId="3" r:id="rId3"/>
  </sheets>
  <definedNames>
    <definedName name="_xlnm.Print_Area" localSheetId="1">'ГУО'!$A$1:$AF$22</definedName>
    <definedName name="_xlnm.Print_Area" localSheetId="2">'РУО'!$A$1:$AE$52</definedName>
    <definedName name="_xlnm.Print_Area" localSheetId="0">'СДЮСШОР'!$A$1:$AC$25</definedName>
  </definedNames>
  <calcPr fullCalcOnLoad="1"/>
</workbook>
</file>

<file path=xl/sharedStrings.xml><?xml version="1.0" encoding="utf-8"?>
<sst xmlns="http://schemas.openxmlformats.org/spreadsheetml/2006/main" count="234" uniqueCount="129">
  <si>
    <t>СДЮСШОР</t>
  </si>
  <si>
    <t>ВСЕГО</t>
  </si>
  <si>
    <t>подготовка спортсменов-разрядников</t>
  </si>
  <si>
    <t>СУММА</t>
  </si>
  <si>
    <t>М</t>
  </si>
  <si>
    <t>члены сб.команд</t>
  </si>
  <si>
    <t>Участие в соревнованиях</t>
  </si>
  <si>
    <t>МЕСТО</t>
  </si>
  <si>
    <t>№</t>
  </si>
  <si>
    <t>УЧ-СЯ</t>
  </si>
  <si>
    <t>Б</t>
  </si>
  <si>
    <t>КМС</t>
  </si>
  <si>
    <t>МС</t>
  </si>
  <si>
    <t>баллов</t>
  </si>
  <si>
    <t>Росс.</t>
  </si>
  <si>
    <t>резерв России</t>
  </si>
  <si>
    <t>ПФО</t>
  </si>
  <si>
    <t>мест</t>
  </si>
  <si>
    <t xml:space="preserve"> И Т О Г И    </t>
  </si>
  <si>
    <t>за 2013г.</t>
  </si>
  <si>
    <t>за 2012г.</t>
  </si>
  <si>
    <t>Евр, мир</t>
  </si>
  <si>
    <t>МСМК /ЗМС</t>
  </si>
  <si>
    <t>МОУ ДОД ДЮСШ д.Малая Кильмезь Кильмезского района Кировской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</si>
  <si>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</si>
  <si>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ДЮСШ ГУО</t>
  </si>
  <si>
    <t>подготовка спортсменов -разрядников</t>
  </si>
  <si>
    <t>подготовка членов сборных команд.</t>
  </si>
  <si>
    <t xml:space="preserve">участие в соревнованиях </t>
  </si>
  <si>
    <t>место</t>
  </si>
  <si>
    <t xml:space="preserve">учащихся </t>
  </si>
  <si>
    <t>массовые разряды</t>
  </si>
  <si>
    <t>МСМК</t>
  </si>
  <si>
    <t>обл.</t>
  </si>
  <si>
    <t>резерв Рос-сии</t>
  </si>
  <si>
    <t>МЕСТ</t>
  </si>
  <si>
    <t>2012 Г.</t>
  </si>
  <si>
    <t>ДЮСШ РУО</t>
  </si>
  <si>
    <t>подготовка спортсменов-разрядников разрядников</t>
  </si>
  <si>
    <t>подготовка членов сборных команд</t>
  </si>
  <si>
    <t>участие в соревнованиях</t>
  </si>
  <si>
    <t>учащихся</t>
  </si>
  <si>
    <t>МАСС.</t>
  </si>
  <si>
    <t>сумма баллов</t>
  </si>
  <si>
    <t>2012 г.</t>
  </si>
  <si>
    <t xml:space="preserve">МКОУ ДОД ДЮСШ
пгт Юрья Юрьянского района Кировской </t>
  </si>
  <si>
    <t xml:space="preserve">МКОУ ДОД ДЮЦ «Факел» пгт Нагорск Кировской области </t>
  </si>
  <si>
    <t>МОКУДОД ДЮСШ
пгт. Опарино Кировской области</t>
  </si>
  <si>
    <t>МАОУ ДОД ДЮСШ
Уржумского района Кировской области</t>
  </si>
  <si>
    <t>МКОУ ДОД ДЮСШ
пгт Красная Поляна Вятскополянского района Кировской области</t>
  </si>
  <si>
    <t>МКОУ ДОД ДЮСШ
пгтВерхошижемье Кировской области</t>
  </si>
  <si>
    <t>МБОУ ДОД ДЮСШ
 пгт Уни</t>
  </si>
  <si>
    <t xml:space="preserve">МОКУ ДОД ДЮСШ
пгт. Ленинское Шаблинского района Кировской области </t>
  </si>
  <si>
    <t>МКОУ ДОД ДЮСШ
пгт. Нема Немского района Кировской области</t>
  </si>
  <si>
    <t>МКОУ ДОД ДЮСШ
г.Малмыжа Кировской области</t>
  </si>
  <si>
    <t xml:space="preserve">МКОУ ДОД ДЮСШ
пгт Лебяжье Кировской области </t>
  </si>
  <si>
    <t>МОУ ДОД ДЮСШ 
с. Ильинск, Советского района, Кировской области</t>
  </si>
  <si>
    <t>МОКУ ДОД ДЮСШ
г. Мураши  Кировской  области</t>
  </si>
  <si>
    <t>Евр., Мир</t>
  </si>
  <si>
    <t>2013 г.</t>
  </si>
  <si>
    <t xml:space="preserve">И Т О Г И    </t>
  </si>
  <si>
    <t>Евр., мир</t>
  </si>
  <si>
    <t>КОГАОУ ДОД СДЮСШОР - современное пятиборье</t>
  </si>
  <si>
    <t>2014 г.</t>
  </si>
  <si>
    <t>за 2014г.</t>
  </si>
  <si>
    <t>н\у</t>
  </si>
  <si>
    <t>МБУ ДО ДЮСШ
Омутнинского района Кировской области</t>
  </si>
  <si>
    <t>МОУ ДОД ДЮСШ 
пгт Пижанска Кировской области</t>
  </si>
  <si>
    <t>за 2015 г.</t>
  </si>
  <si>
    <t>КОГАУ «Спортивная школа «Юность»</t>
  </si>
  <si>
    <t>2015 г.</t>
  </si>
  <si>
    <t xml:space="preserve">Приложение № 1 к приказу  министерства спорта Кировской области                      г.№  </t>
  </si>
  <si>
    <t xml:space="preserve">МАУ ДО ДЮСШ "Старт" г.Кирово-Чепецка
 </t>
  </si>
  <si>
    <t>1разряд</t>
  </si>
  <si>
    <t>баллы</t>
  </si>
  <si>
    <t xml:space="preserve">Областного смотра-конкурса детско-юношеских спортивных школ администрации города Кирова и городов областного подчинения    </t>
  </si>
  <si>
    <t>за 2016 г.</t>
  </si>
  <si>
    <t>областного смотра-конкурса среди   отделений СДЮСШОР  (3 группа)    за  2016  год</t>
  </si>
  <si>
    <t>МБУ ДО ДЮСШ № 2 г.Кирова</t>
  </si>
  <si>
    <t>2016 г.</t>
  </si>
  <si>
    <t xml:space="preserve">МАУ ДО ДЮСШ № 1
города Кирово-Чепецка </t>
  </si>
  <si>
    <t>МБУ ДО ДЮСШ  г. Котельнича</t>
  </si>
  <si>
    <t>КОГАУСШ "Быстрица"</t>
  </si>
  <si>
    <t>КОГАУ СШ "Дымка"</t>
  </si>
  <si>
    <t xml:space="preserve">МБУ ДО ДЮСШ города Слободского </t>
  </si>
  <si>
    <t xml:space="preserve"> за 2016 год                 ( 2 группа)</t>
  </si>
  <si>
    <t>МКУ ДО ДЮСШ города Вятские Поляны</t>
  </si>
  <si>
    <t>МБУ ДО ДЮСШ "Союз"</t>
  </si>
  <si>
    <t>МАУ ДО ДЮСШ № 5 города Кирова</t>
  </si>
  <si>
    <t>за 2016 год         (1 группа)</t>
  </si>
  <si>
    <t>МБУ ДО ДЮСШ № 4 г.Кирова</t>
  </si>
  <si>
    <t>МКУ ДО ДЮСШ
пгт Подосиновец Кировской области</t>
  </si>
  <si>
    <t>МКУ ДО ДЮСШ 
пгт Даровской Кировской области</t>
  </si>
  <si>
    <t>МКОУ ДО ДЮСШ
пгт Кумены Куменского района Кировской области</t>
  </si>
  <si>
    <t>МКОУ ДО ДЮСШ г.Зуевка Кировской области</t>
  </si>
  <si>
    <t>МКУ ДО ДЮСШ пгт Оричи Кировской области</t>
  </si>
  <si>
    <t>МКОУ ДО ДЮСШ
пгт. Фалёнки Фалёнского района Кировской области</t>
  </si>
  <si>
    <t>МКУ ДО ДЮСШ 
Нолинского района Кировской области</t>
  </si>
  <si>
    <t>МКУ ДО ДЮСШ
Верхнекамского района
Кировской области</t>
  </si>
  <si>
    <t>УДО ДЮСШ 
п. Ленинская Искра Котельничского района</t>
  </si>
  <si>
    <t>МКОУ ДО ДЮСШ
пгт Санчурск Кировской области</t>
  </si>
  <si>
    <t>МКУ ДО ДЮСШ п. Тужа Кировской области</t>
  </si>
  <si>
    <t>МБУ ДО ДЮСШ Слободского района Кировской области</t>
  </si>
  <si>
    <t>МКУ ДО ДЮСШ
г. Орлова Кировской области</t>
  </si>
  <si>
    <t>МБУ ДО ДЮСШ
Яранского района Кировской области</t>
  </si>
  <si>
    <t>МОУ ДО ДЮСШ
 г. Советска, Кировской области</t>
  </si>
  <si>
    <t xml:space="preserve">МБУ ДО ДЮСШ
пгт Афанасьево Кировской области </t>
  </si>
  <si>
    <t xml:space="preserve">МКУ ДО ДЮСШ г. Лузы Кировской области </t>
  </si>
  <si>
    <t>МКУ ДО ДЮСШ
пгт. Суна Кировской области</t>
  </si>
  <si>
    <t>МКУ ДОД ДЮСШ г.Белая Холуница Кировской области</t>
  </si>
  <si>
    <t>МКУ ДО ДЮСШ
пгт Кикнур Кикнурского района Кировской области</t>
  </si>
  <si>
    <t>МБОУ ДО СДЮСШОР № 1 города Кирова - спортивная акробатика</t>
  </si>
  <si>
    <t>КОГАУ  «ВятСШОР»
отделение борьбы</t>
  </si>
  <si>
    <t>КОГАУ СШОР «Динамо» имени ЗМС М.Г.Исаковой</t>
  </si>
  <si>
    <t>МБОУ ДО СДЮСШОР № 8 г. Кирова- спортивная акробатика</t>
  </si>
  <si>
    <t>МБУ ДО СДЮСШОР № 3 г.Кирова- альпинизм и скалолазание</t>
  </si>
  <si>
    <t>МБУ ДО СДЮСШОР № 3 г.Кирова- спортивное ориентирование</t>
  </si>
  <si>
    <t>КОГАУ «ВятСШОР»
- легкая атлетика</t>
  </si>
  <si>
    <t>МБУ ДО СДЮСШОР № 1 города Кирова - художественная гимнастика</t>
  </si>
  <si>
    <t>МБУ ДО СДЮСШОР № 3 г.Кирова- прыжки на лыжах  с трамплина</t>
  </si>
  <si>
    <t>КОГАУ  СШОР "Салют"-фехтование</t>
  </si>
  <si>
    <t>КОГАУ  «ВятСШОР»
художественная гимнастика</t>
  </si>
  <si>
    <t>МБУ ДО СДЮСШОР № 1 города Кирова - баскетбол</t>
  </si>
  <si>
    <t>МБУ ДО СДЮСШОР № 3 г.Кирова- лыжные гонки</t>
  </si>
  <si>
    <t>МКОУ ДО СДЮСШОР п. Восточный</t>
  </si>
  <si>
    <t>КОГАУ СШОР "Салют"- баскетбол</t>
  </si>
  <si>
    <t>МБУ ДО СДЮСШОР № 3 г.Кирова- горнолыжный спорт</t>
  </si>
  <si>
    <t>КОГАОУ ДОД «ВятОСДЮСШОР»альпинизм
радуга</t>
  </si>
  <si>
    <t xml:space="preserve"> Областного смотра-конкурса среди детско-юношеских спортивных школ  районных администраций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</si>
</sst>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0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color indexed="10"/>
      <name val="Arial Cyr"/>
      <family val="0"/>
    </font>
    <font>
      <b/>
      <i/>
      <sz val="16"/>
      <name val="Times New Roman"/>
      <family val="1"/>
    </font>
    <font>
      <b/>
      <i/>
      <sz val="16"/>
      <name val="Bookman Old Style"/>
      <family val="1"/>
    </font>
    <font>
      <b/>
      <i/>
      <sz val="16"/>
      <color indexed="10"/>
      <name val="Bookman Old Style"/>
      <family val="1"/>
    </font>
    <font>
      <sz val="10"/>
      <name val="Bookman Old Style"/>
      <family val="1"/>
    </font>
    <font>
      <sz val="16"/>
      <name val="Times New Roman"/>
      <family val="1"/>
    </font>
    <font>
      <sz val="16"/>
      <color indexed="10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i/>
      <sz val="16"/>
      <name val="Arial Cyr"/>
      <family val="2"/>
    </font>
    <font>
      <sz val="16"/>
      <name val="Arial CYR"/>
      <family val="0"/>
    </font>
    <font>
      <sz val="16"/>
      <name val="Book Antiqua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18"/>
      <name val="Bookman Old Style"/>
      <family val="1"/>
    </font>
    <font>
      <b/>
      <i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6"/>
      <name val="Bookman Old Style"/>
      <family val="1"/>
    </font>
    <font>
      <b/>
      <i/>
      <sz val="16"/>
      <color indexed="8"/>
      <name val="Bookman Old Style"/>
      <family val="1"/>
    </font>
    <font>
      <b/>
      <sz val="24"/>
      <name val="Times New Roman"/>
      <family val="1"/>
    </font>
    <font>
      <b/>
      <i/>
      <sz val="24"/>
      <name val="Bookman Old Style"/>
      <family val="1"/>
    </font>
    <font>
      <b/>
      <i/>
      <sz val="22"/>
      <name val="Bookman Old Style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b/>
      <sz val="24"/>
      <name val="Arial Cyr"/>
      <family val="0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"/>
      <family val="1"/>
    </font>
    <font>
      <sz val="22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i/>
      <sz val="16"/>
      <color indexed="10"/>
      <name val="Times New Roman"/>
      <family val="1"/>
    </font>
    <font>
      <i/>
      <sz val="18"/>
      <color indexed="10"/>
      <name val="Times New Roman"/>
      <family val="1"/>
    </font>
    <font>
      <sz val="12"/>
      <color indexed="10"/>
      <name val="Arial Cyr"/>
      <family val="0"/>
    </font>
    <font>
      <b/>
      <i/>
      <sz val="16"/>
      <color indexed="10"/>
      <name val="Arial Cyr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i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i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i/>
      <sz val="18"/>
      <color rgb="FFFF0000"/>
      <name val="Times New Roman"/>
      <family val="1"/>
    </font>
    <font>
      <sz val="16"/>
      <color rgb="FFFF0000"/>
      <name val="Arial Cyr"/>
      <family val="0"/>
    </font>
    <font>
      <sz val="14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 Cyr"/>
      <family val="0"/>
    </font>
    <font>
      <b/>
      <i/>
      <sz val="16"/>
      <color rgb="FFFF0000"/>
      <name val="Bookman Old Style"/>
      <family val="1"/>
    </font>
    <font>
      <sz val="10"/>
      <color rgb="FFFF0000"/>
      <name val="Arial Cyr"/>
      <family val="0"/>
    </font>
    <font>
      <b/>
      <i/>
      <sz val="16"/>
      <color rgb="FFFF0000"/>
      <name val="Arial Cyr"/>
      <family val="2"/>
    </font>
    <font>
      <b/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1" fontId="23" fillId="0" borderId="18" xfId="61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1" fontId="23" fillId="0" borderId="18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5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4" fillId="0" borderId="22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5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2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92" fillId="0" borderId="13" xfId="0" applyFont="1" applyFill="1" applyBorder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96" fillId="0" borderId="13" xfId="0" applyFont="1" applyFill="1" applyBorder="1" applyAlignment="1">
      <alignment/>
    </xf>
    <xf numFmtId="0" fontId="96" fillId="0" borderId="16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98" fillId="0" borderId="17" xfId="0" applyFont="1" applyFill="1" applyBorder="1" applyAlignment="1">
      <alignment horizontal="center"/>
    </xf>
    <xf numFmtId="0" fontId="98" fillId="0" borderId="12" xfId="0" applyFont="1" applyFill="1" applyBorder="1" applyAlignment="1">
      <alignment horizontal="center" wrapText="1"/>
    </xf>
    <xf numFmtId="0" fontId="94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wrapText="1"/>
    </xf>
    <xf numFmtId="0" fontId="99" fillId="0" borderId="0" xfId="0" applyFont="1" applyFill="1" applyAlignment="1">
      <alignment/>
    </xf>
    <xf numFmtId="0" fontId="94" fillId="0" borderId="13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4" fillId="0" borderId="0" xfId="0" applyFont="1" applyFill="1" applyAlignment="1">
      <alignment horizontal="center"/>
    </xf>
    <xf numFmtId="0" fontId="94" fillId="0" borderId="17" xfId="0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 wrapText="1"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 horizontal="center"/>
    </xf>
    <xf numFmtId="0" fontId="103" fillId="0" borderId="0" xfId="0" applyFont="1" applyFill="1" applyAlignment="1">
      <alignment/>
    </xf>
    <xf numFmtId="0" fontId="104" fillId="0" borderId="23" xfId="0" applyFont="1" applyFill="1" applyBorder="1" applyAlignment="1">
      <alignment horizontal="center"/>
    </xf>
    <xf numFmtId="0" fontId="104" fillId="0" borderId="24" xfId="0" applyFont="1" applyFill="1" applyBorder="1" applyAlignment="1">
      <alignment horizontal="center"/>
    </xf>
    <xf numFmtId="0" fontId="105" fillId="0" borderId="0" xfId="0" applyFont="1" applyFill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06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07" fillId="0" borderId="16" xfId="0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07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1" fontId="17" fillId="0" borderId="18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172" fontId="24" fillId="0" borderId="18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2" fillId="0" borderId="18" xfId="0" applyFont="1" applyFill="1" applyBorder="1" applyAlignment="1">
      <alignment horizontal="center" textRotation="90"/>
    </xf>
    <xf numFmtId="0" fontId="92" fillId="0" borderId="10" xfId="0" applyFont="1" applyFill="1" applyBorder="1" applyAlignment="1">
      <alignment horizontal="center" textRotation="90"/>
    </xf>
    <xf numFmtId="0" fontId="92" fillId="0" borderId="11" xfId="0" applyFont="1" applyFill="1" applyBorder="1" applyAlignment="1">
      <alignment horizontal="center" textRotation="90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104" fillId="0" borderId="18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34" fillId="0" borderId="18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104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104" fillId="0" borderId="2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94" fillId="0" borderId="12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9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94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zoomScale="50" zoomScaleNormal="50" zoomScaleSheetLayoutView="50" zoomScalePageLayoutView="0" workbookViewId="0" topLeftCell="A10">
      <selection activeCell="N22" sqref="N22"/>
    </sheetView>
  </sheetViews>
  <sheetFormatPr defaultColWidth="10.875" defaultRowHeight="12.75"/>
  <cols>
    <col min="1" max="1" width="8.375" style="78" customWidth="1"/>
    <col min="2" max="2" width="29.25390625" style="77" customWidth="1"/>
    <col min="3" max="8" width="10.875" style="77" customWidth="1"/>
    <col min="9" max="9" width="10.875" style="85" customWidth="1"/>
    <col min="10" max="11" width="10.875" style="77" customWidth="1"/>
    <col min="12" max="12" width="14.75390625" style="77" bestFit="1" customWidth="1"/>
    <col min="13" max="13" width="10.875" style="135" customWidth="1"/>
    <col min="14" max="16" width="10.875" style="34" customWidth="1"/>
    <col min="17" max="17" width="14.75390625" style="34" bestFit="1" customWidth="1"/>
    <col min="18" max="18" width="10.875" style="137" customWidth="1"/>
    <col min="19" max="19" width="15.00390625" style="34" customWidth="1"/>
    <col min="20" max="20" width="12.125" style="34" bestFit="1" customWidth="1"/>
    <col min="21" max="21" width="14.375" style="34" bestFit="1" customWidth="1"/>
    <col min="22" max="22" width="16.875" style="34" customWidth="1"/>
    <col min="23" max="23" width="10.875" style="154" customWidth="1"/>
    <col min="24" max="24" width="15.00390625" style="43" bestFit="1" customWidth="1"/>
    <col min="25" max="25" width="15.00390625" style="137" customWidth="1"/>
    <col min="26" max="26" width="14.875" style="86" customWidth="1"/>
    <col min="27" max="29" width="15.625" style="34" bestFit="1" customWidth="1"/>
    <col min="30" max="16384" width="10.875" style="77" customWidth="1"/>
  </cols>
  <sheetData>
    <row r="1" spans="1:29" s="130" customFormat="1" ht="27">
      <c r="A1" s="213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86"/>
    </row>
    <row r="2" spans="1:29" s="130" customFormat="1" ht="42" customHeight="1">
      <c r="A2" s="212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86"/>
    </row>
    <row r="3" spans="2:23" ht="18" customHeight="1">
      <c r="B3" s="79"/>
      <c r="C3" s="80"/>
      <c r="D3" s="80"/>
      <c r="E3" s="80"/>
      <c r="F3" s="80"/>
      <c r="G3" s="80"/>
      <c r="H3" s="80"/>
      <c r="I3" s="81"/>
      <c r="J3" s="80"/>
      <c r="K3" s="80"/>
      <c r="L3" s="82"/>
      <c r="M3" s="134"/>
      <c r="N3" s="84"/>
      <c r="O3" s="84"/>
      <c r="P3" s="84"/>
      <c r="Q3" s="84"/>
      <c r="R3" s="136"/>
      <c r="S3" s="83"/>
      <c r="T3" s="83"/>
      <c r="U3" s="83"/>
      <c r="V3" s="83"/>
      <c r="W3" s="152"/>
    </row>
    <row r="4" spans="1:29" ht="23.25" customHeight="1">
      <c r="A4" s="90"/>
      <c r="B4" s="91" t="s">
        <v>0</v>
      </c>
      <c r="C4" s="92" t="s">
        <v>1</v>
      </c>
      <c r="D4" s="214" t="s">
        <v>2</v>
      </c>
      <c r="E4" s="214"/>
      <c r="F4" s="214"/>
      <c r="G4" s="214"/>
      <c r="H4" s="214"/>
      <c r="I4" s="215"/>
      <c r="J4" s="215"/>
      <c r="K4" s="214"/>
      <c r="L4" s="93" t="s">
        <v>3</v>
      </c>
      <c r="M4" s="210" t="s">
        <v>7</v>
      </c>
      <c r="N4" s="216" t="s">
        <v>5</v>
      </c>
      <c r="O4" s="217"/>
      <c r="P4" s="217"/>
      <c r="Q4" s="96" t="s">
        <v>3</v>
      </c>
      <c r="R4" s="210" t="s">
        <v>7</v>
      </c>
      <c r="S4" s="97" t="s">
        <v>6</v>
      </c>
      <c r="T4" s="98"/>
      <c r="U4" s="99"/>
      <c r="V4" s="100" t="s">
        <v>3</v>
      </c>
      <c r="W4" s="210" t="s">
        <v>7</v>
      </c>
      <c r="X4" s="132" t="s">
        <v>3</v>
      </c>
      <c r="Y4" s="155" t="s">
        <v>7</v>
      </c>
      <c r="Z4" s="87" t="s">
        <v>7</v>
      </c>
      <c r="AA4" s="87" t="s">
        <v>7</v>
      </c>
      <c r="AB4" s="87" t="s">
        <v>7</v>
      </c>
      <c r="AC4" s="87" t="s">
        <v>7</v>
      </c>
    </row>
    <row r="5" spans="1:29" s="34" customFormat="1" ht="63" customHeight="1">
      <c r="A5" s="101" t="s">
        <v>8</v>
      </c>
      <c r="B5" s="102"/>
      <c r="C5" s="103" t="s">
        <v>9</v>
      </c>
      <c r="D5" s="131" t="s">
        <v>73</v>
      </c>
      <c r="E5" s="94" t="s">
        <v>74</v>
      </c>
      <c r="F5" s="94" t="s">
        <v>11</v>
      </c>
      <c r="G5" s="94" t="s">
        <v>74</v>
      </c>
      <c r="H5" s="94" t="s">
        <v>12</v>
      </c>
      <c r="I5" s="95" t="s">
        <v>74</v>
      </c>
      <c r="J5" s="104" t="s">
        <v>22</v>
      </c>
      <c r="K5" s="95" t="s">
        <v>74</v>
      </c>
      <c r="L5" s="105" t="s">
        <v>13</v>
      </c>
      <c r="M5" s="211"/>
      <c r="N5" s="209" t="s">
        <v>14</v>
      </c>
      <c r="O5" s="104" t="s">
        <v>15</v>
      </c>
      <c r="P5" s="95" t="s">
        <v>74</v>
      </c>
      <c r="Q5" s="105" t="s">
        <v>13</v>
      </c>
      <c r="R5" s="211"/>
      <c r="S5" s="105" t="s">
        <v>16</v>
      </c>
      <c r="T5" s="105" t="s">
        <v>14</v>
      </c>
      <c r="U5" s="103" t="s">
        <v>21</v>
      </c>
      <c r="V5" s="105" t="s">
        <v>13</v>
      </c>
      <c r="W5" s="211"/>
      <c r="X5" s="133" t="s">
        <v>17</v>
      </c>
      <c r="Y5" s="156" t="s">
        <v>76</v>
      </c>
      <c r="Z5" s="88" t="s">
        <v>68</v>
      </c>
      <c r="AA5" s="88" t="s">
        <v>64</v>
      </c>
      <c r="AB5" s="88" t="s">
        <v>19</v>
      </c>
      <c r="AC5" s="88" t="s">
        <v>20</v>
      </c>
    </row>
    <row r="6" spans="1:29" s="149" customFormat="1" ht="120.75" customHeight="1">
      <c r="A6" s="138">
        <v>1</v>
      </c>
      <c r="B6" s="139" t="s">
        <v>111</v>
      </c>
      <c r="C6" s="140">
        <v>517</v>
      </c>
      <c r="D6" s="140">
        <v>21</v>
      </c>
      <c r="E6" s="106">
        <f aca="true" t="shared" si="0" ref="E6:E18">D6*30</f>
        <v>630</v>
      </c>
      <c r="F6" s="140">
        <v>35</v>
      </c>
      <c r="G6" s="106">
        <f>F6*50</f>
        <v>1750</v>
      </c>
      <c r="H6" s="140">
        <v>7</v>
      </c>
      <c r="I6" s="106">
        <f>H6*300</f>
        <v>2100</v>
      </c>
      <c r="J6" s="141">
        <v>4</v>
      </c>
      <c r="K6" s="106">
        <f>J6*600</f>
        <v>2400</v>
      </c>
      <c r="L6" s="140">
        <f aca="true" t="shared" si="1" ref="L6:L23">K6+G6+E6+I6</f>
        <v>6880</v>
      </c>
      <c r="M6" s="142">
        <v>1</v>
      </c>
      <c r="N6" s="140">
        <v>10</v>
      </c>
      <c r="O6" s="140"/>
      <c r="P6" s="143">
        <f aca="true" t="shared" si="2" ref="P6:P13">N6*5+O6*2</f>
        <v>50</v>
      </c>
      <c r="Q6" s="143">
        <f aca="true" t="shared" si="3" ref="Q6:Q13">N6*5+O6*2</f>
        <v>50</v>
      </c>
      <c r="R6" s="144">
        <v>2</v>
      </c>
      <c r="S6" s="140">
        <v>3594</v>
      </c>
      <c r="T6" s="140">
        <v>5090</v>
      </c>
      <c r="U6" s="145">
        <v>1050</v>
      </c>
      <c r="V6" s="106">
        <f aca="true" t="shared" si="4" ref="V6:V23">SUM(S6:U6)</f>
        <v>9734</v>
      </c>
      <c r="W6" s="153">
        <v>2</v>
      </c>
      <c r="X6" s="146">
        <f aca="true" t="shared" si="5" ref="X6:X23">W6+R6+M6</f>
        <v>5</v>
      </c>
      <c r="Y6" s="157">
        <v>1</v>
      </c>
      <c r="Z6" s="147">
        <v>1</v>
      </c>
      <c r="AA6" s="147">
        <v>1</v>
      </c>
      <c r="AB6" s="147">
        <v>1</v>
      </c>
      <c r="AC6" s="147">
        <v>3</v>
      </c>
    </row>
    <row r="7" spans="1:29" s="149" customFormat="1" ht="88.5" customHeight="1">
      <c r="A7" s="138">
        <v>2</v>
      </c>
      <c r="B7" s="139" t="s">
        <v>127</v>
      </c>
      <c r="C7" s="140">
        <v>39</v>
      </c>
      <c r="D7" s="140">
        <v>9</v>
      </c>
      <c r="E7" s="106">
        <f t="shared" si="0"/>
        <v>270</v>
      </c>
      <c r="F7" s="140">
        <v>8</v>
      </c>
      <c r="G7" s="106">
        <f>F7*50</f>
        <v>400</v>
      </c>
      <c r="H7" s="140">
        <v>1</v>
      </c>
      <c r="I7" s="106">
        <f>H7*300</f>
        <v>300</v>
      </c>
      <c r="J7" s="141"/>
      <c r="K7" s="106"/>
      <c r="L7" s="140">
        <f t="shared" si="1"/>
        <v>970</v>
      </c>
      <c r="M7" s="142">
        <v>11</v>
      </c>
      <c r="N7" s="140">
        <v>18</v>
      </c>
      <c r="O7" s="140"/>
      <c r="P7" s="143">
        <f t="shared" si="2"/>
        <v>90</v>
      </c>
      <c r="Q7" s="143">
        <f t="shared" si="3"/>
        <v>90</v>
      </c>
      <c r="R7" s="144">
        <v>1</v>
      </c>
      <c r="S7" s="140">
        <v>577</v>
      </c>
      <c r="T7" s="140">
        <v>5199</v>
      </c>
      <c r="U7" s="145">
        <v>5170</v>
      </c>
      <c r="V7" s="106">
        <f t="shared" si="4"/>
        <v>10946</v>
      </c>
      <c r="W7" s="153">
        <v>1</v>
      </c>
      <c r="X7" s="146">
        <f t="shared" si="5"/>
        <v>13</v>
      </c>
      <c r="Y7" s="157">
        <v>2</v>
      </c>
      <c r="Z7" s="147">
        <v>2</v>
      </c>
      <c r="AA7" s="147"/>
      <c r="AB7" s="147"/>
      <c r="AC7" s="147"/>
    </row>
    <row r="8" spans="1:29" s="149" customFormat="1" ht="73.5" customHeight="1">
      <c r="A8" s="138">
        <v>3</v>
      </c>
      <c r="B8" s="139" t="s">
        <v>112</v>
      </c>
      <c r="C8" s="140">
        <v>879</v>
      </c>
      <c r="D8" s="140">
        <v>19</v>
      </c>
      <c r="E8" s="106">
        <f t="shared" si="0"/>
        <v>570</v>
      </c>
      <c r="F8" s="140">
        <v>25</v>
      </c>
      <c r="G8" s="106">
        <v>1810</v>
      </c>
      <c r="H8" s="140"/>
      <c r="I8" s="106">
        <f>H8*300*2</f>
        <v>0</v>
      </c>
      <c r="J8" s="141"/>
      <c r="K8" s="106"/>
      <c r="L8" s="140">
        <f t="shared" si="1"/>
        <v>2380</v>
      </c>
      <c r="M8" s="142">
        <v>7</v>
      </c>
      <c r="N8" s="140">
        <v>5</v>
      </c>
      <c r="O8" s="140"/>
      <c r="P8" s="143">
        <f t="shared" si="2"/>
        <v>25</v>
      </c>
      <c r="Q8" s="143">
        <f t="shared" si="3"/>
        <v>25</v>
      </c>
      <c r="R8" s="144">
        <v>5</v>
      </c>
      <c r="S8" s="140">
        <v>735</v>
      </c>
      <c r="T8" s="140">
        <v>3334</v>
      </c>
      <c r="U8" s="145">
        <v>5283</v>
      </c>
      <c r="V8" s="106">
        <f t="shared" si="4"/>
        <v>9352</v>
      </c>
      <c r="W8" s="153">
        <v>3</v>
      </c>
      <c r="X8" s="146">
        <f t="shared" si="5"/>
        <v>15</v>
      </c>
      <c r="Y8" s="157">
        <v>3</v>
      </c>
      <c r="Z8" s="147">
        <v>3</v>
      </c>
      <c r="AA8" s="147"/>
      <c r="AB8" s="147"/>
      <c r="AC8" s="147"/>
    </row>
    <row r="9" spans="1:29" s="149" customFormat="1" ht="103.5" customHeight="1">
      <c r="A9" s="138">
        <v>7</v>
      </c>
      <c r="B9" s="139" t="s">
        <v>113</v>
      </c>
      <c r="C9" s="140">
        <v>337</v>
      </c>
      <c r="D9" s="140">
        <v>21</v>
      </c>
      <c r="E9" s="106">
        <f t="shared" si="0"/>
        <v>630</v>
      </c>
      <c r="F9" s="140">
        <v>23</v>
      </c>
      <c r="G9" s="106">
        <f>F9*50*2</f>
        <v>2300</v>
      </c>
      <c r="H9" s="140"/>
      <c r="I9" s="106">
        <f>H9*300*2</f>
        <v>0</v>
      </c>
      <c r="J9" s="141"/>
      <c r="K9" s="106">
        <f>J9*600</f>
        <v>0</v>
      </c>
      <c r="L9" s="140">
        <f t="shared" si="1"/>
        <v>2930</v>
      </c>
      <c r="M9" s="142">
        <v>6</v>
      </c>
      <c r="N9" s="140">
        <v>4</v>
      </c>
      <c r="O9" s="140"/>
      <c r="P9" s="143">
        <f t="shared" si="2"/>
        <v>20</v>
      </c>
      <c r="Q9" s="143">
        <f t="shared" si="3"/>
        <v>20</v>
      </c>
      <c r="R9" s="144">
        <v>7</v>
      </c>
      <c r="S9" s="140">
        <v>2556</v>
      </c>
      <c r="T9" s="140">
        <v>2274</v>
      </c>
      <c r="U9" s="145">
        <v>800</v>
      </c>
      <c r="V9" s="106">
        <f t="shared" si="4"/>
        <v>5630</v>
      </c>
      <c r="W9" s="153">
        <v>4</v>
      </c>
      <c r="X9" s="146">
        <f t="shared" si="5"/>
        <v>17</v>
      </c>
      <c r="Y9" s="157">
        <v>4</v>
      </c>
      <c r="Z9" s="147">
        <v>7</v>
      </c>
      <c r="AA9" s="147">
        <v>2</v>
      </c>
      <c r="AB9" s="147">
        <v>5</v>
      </c>
      <c r="AC9" s="147">
        <v>1</v>
      </c>
    </row>
    <row r="10" spans="1:29" s="149" customFormat="1" ht="93" customHeight="1">
      <c r="A10" s="138">
        <v>6</v>
      </c>
      <c r="B10" s="139" t="s">
        <v>114</v>
      </c>
      <c r="C10" s="140">
        <v>237</v>
      </c>
      <c r="D10" s="140">
        <v>6</v>
      </c>
      <c r="E10" s="106">
        <f t="shared" si="0"/>
        <v>180</v>
      </c>
      <c r="F10" s="140">
        <v>20</v>
      </c>
      <c r="G10" s="106">
        <f>F10*50</f>
        <v>1000</v>
      </c>
      <c r="H10" s="140">
        <v>3</v>
      </c>
      <c r="I10" s="106">
        <f>H10*300</f>
        <v>900</v>
      </c>
      <c r="J10" s="141">
        <v>2</v>
      </c>
      <c r="K10" s="106">
        <v>1200</v>
      </c>
      <c r="L10" s="140">
        <f t="shared" si="1"/>
        <v>3280</v>
      </c>
      <c r="M10" s="142">
        <v>4</v>
      </c>
      <c r="N10" s="140">
        <v>2</v>
      </c>
      <c r="O10" s="140"/>
      <c r="P10" s="143">
        <f t="shared" si="2"/>
        <v>10</v>
      </c>
      <c r="Q10" s="143">
        <f t="shared" si="3"/>
        <v>10</v>
      </c>
      <c r="R10" s="144">
        <v>8</v>
      </c>
      <c r="S10" s="140">
        <v>1940</v>
      </c>
      <c r="T10" s="140">
        <v>220</v>
      </c>
      <c r="U10" s="145">
        <v>100</v>
      </c>
      <c r="V10" s="106">
        <f t="shared" si="4"/>
        <v>2260</v>
      </c>
      <c r="W10" s="153">
        <v>9</v>
      </c>
      <c r="X10" s="146">
        <f t="shared" si="5"/>
        <v>21</v>
      </c>
      <c r="Y10" s="157">
        <v>5</v>
      </c>
      <c r="Z10" s="147">
        <v>5</v>
      </c>
      <c r="AA10" s="147">
        <v>4</v>
      </c>
      <c r="AB10" s="147">
        <v>3</v>
      </c>
      <c r="AC10" s="147">
        <v>2</v>
      </c>
    </row>
    <row r="11" spans="1:29" s="149" customFormat="1" ht="120" customHeight="1">
      <c r="A11" s="138">
        <v>11</v>
      </c>
      <c r="B11" s="139" t="s">
        <v>115</v>
      </c>
      <c r="C11" s="140">
        <v>40</v>
      </c>
      <c r="D11" s="140">
        <v>6</v>
      </c>
      <c r="E11" s="106">
        <f t="shared" si="0"/>
        <v>180</v>
      </c>
      <c r="F11" s="140"/>
      <c r="G11" s="106">
        <f>F11*50</f>
        <v>0</v>
      </c>
      <c r="H11" s="140"/>
      <c r="I11" s="106">
        <f>H11*300</f>
        <v>0</v>
      </c>
      <c r="J11" s="141"/>
      <c r="K11" s="106">
        <f>J11*600</f>
        <v>0</v>
      </c>
      <c r="L11" s="140">
        <f t="shared" si="1"/>
        <v>180</v>
      </c>
      <c r="M11" s="142">
        <v>15</v>
      </c>
      <c r="N11" s="140">
        <v>10</v>
      </c>
      <c r="O11" s="140"/>
      <c r="P11" s="143">
        <f t="shared" si="2"/>
        <v>50</v>
      </c>
      <c r="Q11" s="143">
        <f t="shared" si="3"/>
        <v>50</v>
      </c>
      <c r="R11" s="144">
        <v>2</v>
      </c>
      <c r="S11" s="140">
        <v>202</v>
      </c>
      <c r="T11" s="140">
        <v>323</v>
      </c>
      <c r="U11" s="145">
        <v>4734</v>
      </c>
      <c r="V11" s="106">
        <f t="shared" si="4"/>
        <v>5259</v>
      </c>
      <c r="W11" s="153">
        <v>5</v>
      </c>
      <c r="X11" s="146">
        <f t="shared" si="5"/>
        <v>22</v>
      </c>
      <c r="Y11" s="157">
        <v>6</v>
      </c>
      <c r="Z11" s="147">
        <v>6</v>
      </c>
      <c r="AA11" s="147"/>
      <c r="AB11" s="147"/>
      <c r="AC11" s="147"/>
    </row>
    <row r="12" spans="1:29" s="149" customFormat="1" ht="102" customHeight="1">
      <c r="A12" s="138">
        <v>5</v>
      </c>
      <c r="B12" s="139" t="s">
        <v>116</v>
      </c>
      <c r="C12" s="140">
        <v>89</v>
      </c>
      <c r="D12" s="140">
        <v>12</v>
      </c>
      <c r="E12" s="106">
        <f t="shared" si="0"/>
        <v>360</v>
      </c>
      <c r="F12" s="140">
        <v>6</v>
      </c>
      <c r="G12" s="106">
        <f>F12*50</f>
        <v>300</v>
      </c>
      <c r="H12" s="140">
        <v>1</v>
      </c>
      <c r="I12" s="106">
        <f>H12*300</f>
        <v>300</v>
      </c>
      <c r="J12" s="141">
        <v>0</v>
      </c>
      <c r="K12" s="106">
        <f>J12*600</f>
        <v>0</v>
      </c>
      <c r="L12" s="140">
        <f t="shared" si="1"/>
        <v>960</v>
      </c>
      <c r="M12" s="142">
        <v>12</v>
      </c>
      <c r="N12" s="140">
        <v>8</v>
      </c>
      <c r="O12" s="140"/>
      <c r="P12" s="143">
        <f t="shared" si="2"/>
        <v>40</v>
      </c>
      <c r="Q12" s="143">
        <f t="shared" si="3"/>
        <v>40</v>
      </c>
      <c r="R12" s="144">
        <v>4</v>
      </c>
      <c r="S12" s="140">
        <v>635</v>
      </c>
      <c r="T12" s="140">
        <v>460.9</v>
      </c>
      <c r="U12" s="145">
        <v>1971.6</v>
      </c>
      <c r="V12" s="106">
        <f t="shared" si="4"/>
        <v>3067.5</v>
      </c>
      <c r="W12" s="153">
        <v>7</v>
      </c>
      <c r="X12" s="146">
        <f t="shared" si="5"/>
        <v>23</v>
      </c>
      <c r="Y12" s="157">
        <v>7</v>
      </c>
      <c r="Z12" s="147">
        <v>11</v>
      </c>
      <c r="AA12" s="147"/>
      <c r="AB12" s="147"/>
      <c r="AC12" s="147"/>
    </row>
    <row r="13" spans="1:29" s="149" customFormat="1" ht="82.5" customHeight="1">
      <c r="A13" s="138">
        <v>4</v>
      </c>
      <c r="B13" s="139" t="s">
        <v>117</v>
      </c>
      <c r="C13" s="140">
        <v>431</v>
      </c>
      <c r="D13" s="140">
        <v>16</v>
      </c>
      <c r="E13" s="106">
        <f t="shared" si="0"/>
        <v>480</v>
      </c>
      <c r="F13" s="140">
        <v>8</v>
      </c>
      <c r="G13" s="106">
        <f>F13*50*2</f>
        <v>800</v>
      </c>
      <c r="H13" s="140"/>
      <c r="I13" s="106">
        <f>H13*300*2</f>
        <v>0</v>
      </c>
      <c r="J13" s="141"/>
      <c r="K13" s="106"/>
      <c r="L13" s="140">
        <f t="shared" si="1"/>
        <v>1280</v>
      </c>
      <c r="M13" s="142">
        <v>10</v>
      </c>
      <c r="N13" s="140">
        <v>5</v>
      </c>
      <c r="O13" s="140"/>
      <c r="P13" s="143">
        <f t="shared" si="2"/>
        <v>25</v>
      </c>
      <c r="Q13" s="143">
        <f t="shared" si="3"/>
        <v>25</v>
      </c>
      <c r="R13" s="144">
        <v>5</v>
      </c>
      <c r="S13" s="140">
        <v>612.5</v>
      </c>
      <c r="T13" s="140">
        <v>2195</v>
      </c>
      <c r="U13" s="145"/>
      <c r="V13" s="106">
        <f t="shared" si="4"/>
        <v>2807.5</v>
      </c>
      <c r="W13" s="153">
        <v>8</v>
      </c>
      <c r="X13" s="146">
        <f t="shared" si="5"/>
        <v>23</v>
      </c>
      <c r="Y13" s="157">
        <v>8</v>
      </c>
      <c r="Z13" s="147">
        <v>4</v>
      </c>
      <c r="AA13" s="147">
        <v>3</v>
      </c>
      <c r="AB13" s="147">
        <v>4</v>
      </c>
      <c r="AC13" s="147">
        <v>4</v>
      </c>
    </row>
    <row r="14" spans="1:29" s="149" customFormat="1" ht="89.25" customHeight="1">
      <c r="A14" s="138">
        <v>13</v>
      </c>
      <c r="B14" s="139" t="s">
        <v>118</v>
      </c>
      <c r="C14" s="140">
        <v>420</v>
      </c>
      <c r="D14" s="140">
        <v>33</v>
      </c>
      <c r="E14" s="106">
        <f t="shared" si="0"/>
        <v>990</v>
      </c>
      <c r="F14" s="140">
        <v>33</v>
      </c>
      <c r="G14" s="106">
        <f>F14*50*2</f>
        <v>3300</v>
      </c>
      <c r="H14" s="140"/>
      <c r="I14" s="106">
        <f>H14*300</f>
        <v>0</v>
      </c>
      <c r="J14" s="141"/>
      <c r="K14" s="106"/>
      <c r="L14" s="140">
        <f t="shared" si="1"/>
        <v>4290</v>
      </c>
      <c r="M14" s="142">
        <v>2</v>
      </c>
      <c r="N14" s="140"/>
      <c r="O14" s="140"/>
      <c r="P14" s="143"/>
      <c r="Q14" s="143">
        <v>0</v>
      </c>
      <c r="R14" s="144">
        <v>12</v>
      </c>
      <c r="S14" s="140">
        <v>385.8</v>
      </c>
      <c r="T14" s="140">
        <v>461.2</v>
      </c>
      <c r="U14" s="145">
        <v>25</v>
      </c>
      <c r="V14" s="106">
        <f t="shared" si="4"/>
        <v>872</v>
      </c>
      <c r="W14" s="153">
        <v>13</v>
      </c>
      <c r="X14" s="146">
        <f t="shared" si="5"/>
        <v>27</v>
      </c>
      <c r="Y14" s="157">
        <v>9</v>
      </c>
      <c r="Z14" s="147">
        <v>13</v>
      </c>
      <c r="AA14" s="147"/>
      <c r="AB14" s="147"/>
      <c r="AC14" s="147"/>
    </row>
    <row r="15" spans="1:29" s="149" customFormat="1" ht="84.75" customHeight="1">
      <c r="A15" s="138">
        <v>9</v>
      </c>
      <c r="B15" s="139" t="s">
        <v>62</v>
      </c>
      <c r="C15" s="140">
        <v>360</v>
      </c>
      <c r="D15" s="140">
        <v>7</v>
      </c>
      <c r="E15" s="106">
        <f t="shared" si="0"/>
        <v>210</v>
      </c>
      <c r="F15" s="140">
        <v>14</v>
      </c>
      <c r="G15" s="106">
        <f>F15*50</f>
        <v>700</v>
      </c>
      <c r="H15" s="140"/>
      <c r="I15" s="106">
        <f>H15*300</f>
        <v>0</v>
      </c>
      <c r="J15" s="141">
        <v>0</v>
      </c>
      <c r="K15" s="106">
        <f>J15*600</f>
        <v>0</v>
      </c>
      <c r="L15" s="140">
        <f t="shared" si="1"/>
        <v>910</v>
      </c>
      <c r="M15" s="142">
        <v>13</v>
      </c>
      <c r="N15" s="140">
        <v>1</v>
      </c>
      <c r="O15" s="140">
        <v>1</v>
      </c>
      <c r="P15" s="143">
        <f>N15*5+O15*2</f>
        <v>7</v>
      </c>
      <c r="Q15" s="143">
        <f aca="true" t="shared" si="6" ref="Q15:Q23">N15*5+O15*2</f>
        <v>7</v>
      </c>
      <c r="R15" s="144">
        <v>10</v>
      </c>
      <c r="S15" s="140">
        <v>503</v>
      </c>
      <c r="T15" s="140">
        <v>346.7</v>
      </c>
      <c r="U15" s="145">
        <v>2600.2</v>
      </c>
      <c r="V15" s="106">
        <f t="shared" si="4"/>
        <v>3449.8999999999996</v>
      </c>
      <c r="W15" s="153">
        <v>6</v>
      </c>
      <c r="X15" s="146">
        <f t="shared" si="5"/>
        <v>29</v>
      </c>
      <c r="Y15" s="157">
        <v>10</v>
      </c>
      <c r="Z15" s="147">
        <v>9</v>
      </c>
      <c r="AA15" s="147">
        <v>7</v>
      </c>
      <c r="AB15" s="147">
        <v>11</v>
      </c>
      <c r="AC15" s="147">
        <v>13</v>
      </c>
    </row>
    <row r="16" spans="1:29" s="149" customFormat="1" ht="78.75" customHeight="1">
      <c r="A16" s="138">
        <v>18</v>
      </c>
      <c r="B16" s="139" t="s">
        <v>119</v>
      </c>
      <c r="C16" s="140">
        <v>58</v>
      </c>
      <c r="D16" s="140"/>
      <c r="E16" s="106">
        <f t="shared" si="0"/>
        <v>0</v>
      </c>
      <c r="F16" s="140">
        <v>2</v>
      </c>
      <c r="G16" s="106">
        <v>200</v>
      </c>
      <c r="H16" s="140">
        <v>2</v>
      </c>
      <c r="I16" s="106">
        <f>H16*300*2</f>
        <v>1200</v>
      </c>
      <c r="J16" s="141"/>
      <c r="K16" s="106">
        <f>J16*600</f>
        <v>0</v>
      </c>
      <c r="L16" s="140">
        <f t="shared" si="1"/>
        <v>1400</v>
      </c>
      <c r="M16" s="142">
        <v>9</v>
      </c>
      <c r="N16" s="140">
        <v>1</v>
      </c>
      <c r="O16" s="140"/>
      <c r="P16" s="143">
        <f>N16*5+O16*2</f>
        <v>5</v>
      </c>
      <c r="Q16" s="143">
        <f t="shared" si="6"/>
        <v>5</v>
      </c>
      <c r="R16" s="144">
        <v>11</v>
      </c>
      <c r="S16" s="140">
        <v>308</v>
      </c>
      <c r="T16" s="140">
        <v>30</v>
      </c>
      <c r="U16" s="145">
        <v>967</v>
      </c>
      <c r="V16" s="106">
        <f t="shared" si="4"/>
        <v>1305</v>
      </c>
      <c r="W16" s="153">
        <v>11</v>
      </c>
      <c r="X16" s="146">
        <f t="shared" si="5"/>
        <v>31</v>
      </c>
      <c r="Y16" s="157">
        <v>11</v>
      </c>
      <c r="Z16" s="147">
        <v>18</v>
      </c>
      <c r="AA16" s="147"/>
      <c r="AB16" s="147"/>
      <c r="AC16" s="147"/>
    </row>
    <row r="17" spans="1:29" s="149" customFormat="1" ht="91.5" customHeight="1">
      <c r="A17" s="138">
        <v>17</v>
      </c>
      <c r="B17" s="139" t="s">
        <v>120</v>
      </c>
      <c r="C17" s="140">
        <v>284</v>
      </c>
      <c r="D17" s="140">
        <v>1</v>
      </c>
      <c r="E17" s="106">
        <f t="shared" si="0"/>
        <v>30</v>
      </c>
      <c r="F17" s="140">
        <v>14</v>
      </c>
      <c r="G17" s="106">
        <f>F17*50*2</f>
        <v>1400</v>
      </c>
      <c r="H17" s="140"/>
      <c r="I17" s="106">
        <f>H17*300</f>
        <v>0</v>
      </c>
      <c r="J17" s="141"/>
      <c r="K17" s="106">
        <f>J17*600</f>
        <v>0</v>
      </c>
      <c r="L17" s="140">
        <f t="shared" si="1"/>
        <v>1430</v>
      </c>
      <c r="M17" s="142">
        <v>8</v>
      </c>
      <c r="N17" s="140"/>
      <c r="O17" s="140"/>
      <c r="P17" s="143">
        <f>N17*5+O17*2</f>
        <v>0</v>
      </c>
      <c r="Q17" s="143">
        <f t="shared" si="6"/>
        <v>0</v>
      </c>
      <c r="R17" s="144">
        <v>12</v>
      </c>
      <c r="S17" s="140">
        <v>406</v>
      </c>
      <c r="T17" s="140">
        <v>228</v>
      </c>
      <c r="U17" s="150">
        <v>60</v>
      </c>
      <c r="V17" s="106">
        <f t="shared" si="4"/>
        <v>694</v>
      </c>
      <c r="W17" s="153">
        <v>14</v>
      </c>
      <c r="X17" s="146">
        <f t="shared" si="5"/>
        <v>34</v>
      </c>
      <c r="Y17" s="157">
        <v>12</v>
      </c>
      <c r="Z17" s="147">
        <v>14</v>
      </c>
      <c r="AA17" s="147">
        <v>8</v>
      </c>
      <c r="AB17" s="148">
        <v>8</v>
      </c>
      <c r="AC17" s="147">
        <v>9</v>
      </c>
    </row>
    <row r="18" spans="1:29" s="149" customFormat="1" ht="73.5" customHeight="1">
      <c r="A18" s="138">
        <v>14</v>
      </c>
      <c r="B18" s="151" t="s">
        <v>121</v>
      </c>
      <c r="C18" s="140">
        <v>177</v>
      </c>
      <c r="D18" s="140">
        <v>12</v>
      </c>
      <c r="E18" s="106">
        <f t="shared" si="0"/>
        <v>360</v>
      </c>
      <c r="F18" s="140">
        <v>14</v>
      </c>
      <c r="G18" s="106">
        <f>F18*50*2</f>
        <v>1400</v>
      </c>
      <c r="H18" s="140">
        <v>2</v>
      </c>
      <c r="I18" s="106">
        <f>H18*300*2</f>
        <v>1200</v>
      </c>
      <c r="J18" s="141"/>
      <c r="K18" s="106"/>
      <c r="L18" s="140">
        <f t="shared" si="1"/>
        <v>2960</v>
      </c>
      <c r="M18" s="142">
        <v>5</v>
      </c>
      <c r="N18" s="140"/>
      <c r="O18" s="140"/>
      <c r="P18" s="143"/>
      <c r="Q18" s="143">
        <f t="shared" si="6"/>
        <v>0</v>
      </c>
      <c r="R18" s="144">
        <v>12</v>
      </c>
      <c r="S18" s="140">
        <v>128.4</v>
      </c>
      <c r="T18" s="140">
        <v>10</v>
      </c>
      <c r="U18" s="145"/>
      <c r="V18" s="106">
        <f t="shared" si="4"/>
        <v>138.4</v>
      </c>
      <c r="W18" s="153">
        <v>18</v>
      </c>
      <c r="X18" s="146">
        <f t="shared" si="5"/>
        <v>35</v>
      </c>
      <c r="Y18" s="157">
        <v>13</v>
      </c>
      <c r="Z18" s="147">
        <v>15</v>
      </c>
      <c r="AA18" s="147"/>
      <c r="AB18" s="148"/>
      <c r="AC18" s="147"/>
    </row>
    <row r="19" spans="1:29" s="149" customFormat="1" ht="87" customHeight="1">
      <c r="A19" s="138">
        <v>19</v>
      </c>
      <c r="B19" s="139" t="s">
        <v>122</v>
      </c>
      <c r="C19" s="140">
        <v>448</v>
      </c>
      <c r="D19" s="140"/>
      <c r="E19" s="106"/>
      <c r="F19" s="140"/>
      <c r="G19" s="106"/>
      <c r="H19" s="140"/>
      <c r="I19" s="106"/>
      <c r="J19" s="141"/>
      <c r="K19" s="106"/>
      <c r="L19" s="140">
        <f t="shared" si="1"/>
        <v>0</v>
      </c>
      <c r="M19" s="142">
        <v>18</v>
      </c>
      <c r="N19" s="140">
        <v>1</v>
      </c>
      <c r="O19" s="140"/>
      <c r="P19" s="143">
        <f>N19*5+O19*2</f>
        <v>5</v>
      </c>
      <c r="Q19" s="143">
        <f t="shared" si="6"/>
        <v>5</v>
      </c>
      <c r="R19" s="144">
        <v>11</v>
      </c>
      <c r="S19" s="140">
        <v>397.8</v>
      </c>
      <c r="T19" s="140">
        <v>931.6</v>
      </c>
      <c r="U19" s="145">
        <v>116.7</v>
      </c>
      <c r="V19" s="106">
        <f t="shared" si="4"/>
        <v>1446.1000000000001</v>
      </c>
      <c r="W19" s="153">
        <v>10</v>
      </c>
      <c r="X19" s="146">
        <f t="shared" si="5"/>
        <v>39</v>
      </c>
      <c r="Y19" s="157">
        <v>14</v>
      </c>
      <c r="Z19" s="147">
        <v>19</v>
      </c>
      <c r="AA19" s="147"/>
      <c r="AB19" s="147"/>
      <c r="AC19" s="147"/>
    </row>
    <row r="20" spans="1:29" s="149" customFormat="1" ht="82.5" customHeight="1">
      <c r="A20" s="138">
        <v>12</v>
      </c>
      <c r="B20" s="139" t="s">
        <v>123</v>
      </c>
      <c r="C20" s="140">
        <v>580</v>
      </c>
      <c r="D20" s="140">
        <v>28</v>
      </c>
      <c r="E20" s="106">
        <f>D20*30</f>
        <v>840</v>
      </c>
      <c r="F20" s="140">
        <v>3</v>
      </c>
      <c r="G20" s="106">
        <f>F20*50*2</f>
        <v>300</v>
      </c>
      <c r="H20" s="140"/>
      <c r="I20" s="106">
        <f>H20*300</f>
        <v>0</v>
      </c>
      <c r="J20" s="141"/>
      <c r="K20" s="106">
        <f>J20*600</f>
        <v>0</v>
      </c>
      <c r="L20" s="140">
        <f t="shared" si="1"/>
        <v>1140</v>
      </c>
      <c r="M20" s="142">
        <v>11</v>
      </c>
      <c r="N20" s="140"/>
      <c r="O20" s="140"/>
      <c r="P20" s="143">
        <f>N20*5+O20*2</f>
        <v>0</v>
      </c>
      <c r="Q20" s="143">
        <f t="shared" si="6"/>
        <v>0</v>
      </c>
      <c r="R20" s="144">
        <v>12</v>
      </c>
      <c r="S20" s="140">
        <v>327</v>
      </c>
      <c r="T20" s="140">
        <v>240</v>
      </c>
      <c r="U20" s="145"/>
      <c r="V20" s="106">
        <f t="shared" si="4"/>
        <v>567</v>
      </c>
      <c r="W20" s="153">
        <v>16</v>
      </c>
      <c r="X20" s="146">
        <f t="shared" si="5"/>
        <v>39</v>
      </c>
      <c r="Y20" s="157">
        <v>15</v>
      </c>
      <c r="Z20" s="147">
        <v>12</v>
      </c>
      <c r="AA20" s="147">
        <v>6</v>
      </c>
      <c r="AB20" s="147">
        <v>10</v>
      </c>
      <c r="AC20" s="147">
        <v>6</v>
      </c>
    </row>
    <row r="21" spans="1:29" s="149" customFormat="1" ht="82.5" customHeight="1">
      <c r="A21" s="138">
        <v>10</v>
      </c>
      <c r="B21" s="139" t="s">
        <v>124</v>
      </c>
      <c r="C21" s="140">
        <v>246</v>
      </c>
      <c r="D21" s="140">
        <v>3</v>
      </c>
      <c r="E21" s="106">
        <f>D21*30</f>
        <v>90</v>
      </c>
      <c r="F21" s="140">
        <v>3</v>
      </c>
      <c r="G21" s="106">
        <v>300</v>
      </c>
      <c r="H21" s="140"/>
      <c r="I21" s="106">
        <f>H21*300*2</f>
        <v>0</v>
      </c>
      <c r="J21" s="141"/>
      <c r="K21" s="106">
        <f>J21*600</f>
        <v>0</v>
      </c>
      <c r="L21" s="140">
        <f t="shared" si="1"/>
        <v>390</v>
      </c>
      <c r="M21" s="142">
        <v>14</v>
      </c>
      <c r="N21" s="140">
        <v>2</v>
      </c>
      <c r="O21" s="140"/>
      <c r="P21" s="143">
        <f>N21*5+O21*2</f>
        <v>10</v>
      </c>
      <c r="Q21" s="143">
        <f t="shared" si="6"/>
        <v>10</v>
      </c>
      <c r="R21" s="144">
        <v>8</v>
      </c>
      <c r="S21" s="140"/>
      <c r="T21" s="140">
        <v>202</v>
      </c>
      <c r="U21" s="145">
        <v>5</v>
      </c>
      <c r="V21" s="106">
        <f t="shared" si="4"/>
        <v>207</v>
      </c>
      <c r="W21" s="153">
        <v>17</v>
      </c>
      <c r="X21" s="146">
        <f t="shared" si="5"/>
        <v>39</v>
      </c>
      <c r="Y21" s="157">
        <v>16</v>
      </c>
      <c r="Z21" s="147">
        <v>10</v>
      </c>
      <c r="AA21" s="147">
        <v>5</v>
      </c>
      <c r="AB21" s="147">
        <v>6</v>
      </c>
      <c r="AC21" s="147">
        <v>6</v>
      </c>
    </row>
    <row r="22" spans="1:29" s="149" customFormat="1" ht="98.25" customHeight="1">
      <c r="A22" s="138">
        <v>21</v>
      </c>
      <c r="B22" s="139" t="s">
        <v>125</v>
      </c>
      <c r="C22" s="140">
        <v>289</v>
      </c>
      <c r="D22" s="140">
        <v>1</v>
      </c>
      <c r="E22" s="106">
        <f>D22*30</f>
        <v>30</v>
      </c>
      <c r="F22" s="140"/>
      <c r="G22" s="106">
        <f>F22*50</f>
        <v>0</v>
      </c>
      <c r="H22" s="140"/>
      <c r="I22" s="106">
        <f>H22*300</f>
        <v>0</v>
      </c>
      <c r="J22" s="141"/>
      <c r="K22" s="106">
        <f>J22*600</f>
        <v>0</v>
      </c>
      <c r="L22" s="140">
        <f t="shared" si="1"/>
        <v>30</v>
      </c>
      <c r="M22" s="142">
        <v>17</v>
      </c>
      <c r="N22" s="140"/>
      <c r="O22" s="140"/>
      <c r="P22" s="143"/>
      <c r="Q22" s="143">
        <f t="shared" si="6"/>
        <v>0</v>
      </c>
      <c r="R22" s="144">
        <v>12</v>
      </c>
      <c r="S22" s="140">
        <v>88</v>
      </c>
      <c r="T22" s="140">
        <v>900.2</v>
      </c>
      <c r="U22" s="145"/>
      <c r="V22" s="106">
        <f t="shared" si="4"/>
        <v>988.2</v>
      </c>
      <c r="W22" s="153">
        <v>12</v>
      </c>
      <c r="X22" s="146">
        <f t="shared" si="5"/>
        <v>41</v>
      </c>
      <c r="Y22" s="157">
        <v>17</v>
      </c>
      <c r="Z22" s="147">
        <v>21</v>
      </c>
      <c r="AA22" s="147"/>
      <c r="AB22" s="147"/>
      <c r="AC22" s="147"/>
    </row>
    <row r="23" spans="1:29" s="34" customFormat="1" ht="101.25" customHeight="1">
      <c r="A23" s="138"/>
      <c r="B23" s="139" t="s">
        <v>126</v>
      </c>
      <c r="C23" s="140">
        <v>49</v>
      </c>
      <c r="D23" s="140">
        <v>2</v>
      </c>
      <c r="E23" s="106">
        <v>120</v>
      </c>
      <c r="F23" s="140"/>
      <c r="G23" s="106">
        <f>F23*50</f>
        <v>0</v>
      </c>
      <c r="H23" s="140"/>
      <c r="I23" s="106">
        <f>H23*300</f>
        <v>0</v>
      </c>
      <c r="J23" s="141"/>
      <c r="K23" s="106">
        <f>J23*600</f>
        <v>0</v>
      </c>
      <c r="L23" s="140">
        <f t="shared" si="1"/>
        <v>120</v>
      </c>
      <c r="M23" s="142">
        <v>16</v>
      </c>
      <c r="N23" s="140"/>
      <c r="O23" s="140"/>
      <c r="P23" s="143">
        <f>N23*5+O23*2</f>
        <v>0</v>
      </c>
      <c r="Q23" s="143">
        <f t="shared" si="6"/>
        <v>0</v>
      </c>
      <c r="R23" s="144">
        <v>12</v>
      </c>
      <c r="S23" s="140">
        <v>441</v>
      </c>
      <c r="T23" s="140">
        <v>116</v>
      </c>
      <c r="U23" s="145">
        <v>40</v>
      </c>
      <c r="V23" s="106">
        <f t="shared" si="4"/>
        <v>597</v>
      </c>
      <c r="W23" s="153">
        <v>15</v>
      </c>
      <c r="X23" s="146">
        <f t="shared" si="5"/>
        <v>43</v>
      </c>
      <c r="Y23" s="157">
        <v>18</v>
      </c>
      <c r="Z23" s="147">
        <v>20</v>
      </c>
      <c r="AA23" s="147"/>
      <c r="AB23" s="147"/>
      <c r="AC23" s="147"/>
    </row>
  </sheetData>
  <sheetProtection/>
  <mergeCells count="7">
    <mergeCell ref="W4:W5"/>
    <mergeCell ref="A2:AB2"/>
    <mergeCell ref="A1:AB1"/>
    <mergeCell ref="D4:K4"/>
    <mergeCell ref="M4:M5"/>
    <mergeCell ref="N4:P4"/>
    <mergeCell ref="R4:R5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zoomScale="50" zoomScaleNormal="50" workbookViewId="0" topLeftCell="A1">
      <selection activeCell="J10" sqref="J10"/>
    </sheetView>
  </sheetViews>
  <sheetFormatPr defaultColWidth="9.00390625" defaultRowHeight="12.75"/>
  <cols>
    <col min="1" max="1" width="6.125" style="2" customWidth="1"/>
    <col min="2" max="2" width="60.00390625" style="11" customWidth="1"/>
    <col min="3" max="3" width="11.625" style="5" bestFit="1" customWidth="1"/>
    <col min="4" max="4" width="12.125" style="5" customWidth="1"/>
    <col min="5" max="6" width="7.25390625" style="0" customWidth="1"/>
    <col min="8" max="8" width="8.75390625" style="0" customWidth="1"/>
    <col min="9" max="9" width="10.00390625" style="0" bestFit="1" customWidth="1"/>
    <col min="10" max="10" width="7.625" style="0" bestFit="1" customWidth="1"/>
    <col min="11" max="11" width="10.00390625" style="0" bestFit="1" customWidth="1"/>
    <col min="12" max="12" width="8.125" style="0" customWidth="1"/>
    <col min="13" max="13" width="10.25390625" style="3" customWidth="1"/>
    <col min="14" max="14" width="15.875" style="0" bestFit="1" customWidth="1"/>
    <col min="15" max="15" width="7.25390625" style="169" customWidth="1"/>
    <col min="16" max="16" width="19.00390625" style="12" customWidth="1"/>
    <col min="17" max="17" width="12.125" style="12" customWidth="1"/>
    <col min="18" max="18" width="13.00390625" style="12" customWidth="1"/>
    <col min="19" max="19" width="15.25390625" style="12" bestFit="1" customWidth="1"/>
    <col min="20" max="20" width="6.375" style="12" bestFit="1" customWidth="1"/>
    <col min="21" max="21" width="15.875" style="12" bestFit="1" customWidth="1"/>
    <col min="22" max="22" width="7.25390625" style="171" customWidth="1"/>
    <col min="23" max="23" width="12.00390625" style="12" customWidth="1"/>
    <col min="24" max="24" width="9.00390625" style="12" customWidth="1"/>
    <col min="25" max="25" width="11.875" style="12" bestFit="1" customWidth="1"/>
    <col min="26" max="26" width="9.625" style="12" customWidth="1"/>
    <col min="27" max="27" width="14.00390625" style="12" customWidth="1"/>
    <col min="28" max="28" width="7.25390625" style="171" customWidth="1"/>
    <col min="29" max="29" width="14.75390625" style="12" bestFit="1" customWidth="1"/>
    <col min="30" max="30" width="14.75390625" style="174" customWidth="1"/>
    <col min="31" max="32" width="15.25390625" style="12" bestFit="1" customWidth="1"/>
    <col min="33" max="33" width="15.00390625" style="12" bestFit="1" customWidth="1"/>
    <col min="34" max="34" width="15.625" style="12" bestFit="1" customWidth="1"/>
    <col min="35" max="35" width="6.625" style="12" hidden="1" customWidth="1"/>
    <col min="36" max="36" width="6.375" style="12" hidden="1" customWidth="1"/>
    <col min="37" max="37" width="6.875" style="12" hidden="1" customWidth="1"/>
    <col min="38" max="38" width="6.25390625" style="12" hidden="1" customWidth="1"/>
    <col min="39" max="39" width="6.625" style="12" customWidth="1"/>
    <col min="40" max="41" width="6.25390625" style="12" customWidth="1"/>
    <col min="42" max="42" width="5.875" style="6" customWidth="1"/>
    <col min="43" max="43" width="7.125" style="0" customWidth="1"/>
    <col min="44" max="44" width="6.875" style="0" customWidth="1"/>
  </cols>
  <sheetData>
    <row r="1" spans="1:42" s="12" customFormat="1" ht="36.75" customHeight="1">
      <c r="A1" s="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16"/>
      <c r="Q1" s="16"/>
      <c r="R1" s="16"/>
      <c r="S1" s="16"/>
      <c r="T1" s="16"/>
      <c r="U1" s="17"/>
      <c r="V1" s="170"/>
      <c r="W1" s="17"/>
      <c r="X1" s="17"/>
      <c r="Y1" s="16"/>
      <c r="Z1" s="22"/>
      <c r="AA1" s="22"/>
      <c r="AB1" s="168"/>
      <c r="AC1" s="227"/>
      <c r="AD1" s="227"/>
      <c r="AE1" s="227"/>
      <c r="AF1" s="227"/>
      <c r="AG1" s="227"/>
      <c r="AH1" s="227"/>
      <c r="AI1" s="27"/>
      <c r="AJ1" s="27"/>
      <c r="AK1" s="22"/>
      <c r="AL1" s="22"/>
      <c r="AM1" s="22"/>
      <c r="AN1" s="22"/>
      <c r="AO1" s="22"/>
      <c r="AP1" s="23"/>
    </row>
    <row r="2" spans="1:42" s="9" customFormat="1" ht="27.75">
      <c r="A2" s="7"/>
      <c r="B2" s="8"/>
      <c r="C2" s="228" t="s">
        <v>60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</row>
    <row r="3" spans="1:42" s="9" customFormat="1" ht="50.25" customHeight="1">
      <c r="A3" s="7"/>
      <c r="B3" s="8"/>
      <c r="C3" s="219" t="s">
        <v>75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89"/>
      <c r="AH3" s="89"/>
      <c r="AI3" s="89"/>
      <c r="AJ3" s="89"/>
      <c r="AK3" s="89"/>
      <c r="AL3" s="89"/>
      <c r="AM3" s="89"/>
      <c r="AN3" s="89"/>
      <c r="AO3" s="89"/>
      <c r="AP3" s="89"/>
    </row>
    <row r="4" spans="1:42" s="9" customFormat="1" ht="45.75" customHeight="1">
      <c r="A4" s="7"/>
      <c r="B4" s="8"/>
      <c r="C4" s="229" t="s">
        <v>85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35"/>
      <c r="AM4" s="35"/>
      <c r="AN4" s="35"/>
      <c r="AO4" s="35"/>
      <c r="AP4" s="10"/>
    </row>
    <row r="5" spans="2:42" ht="21" thickBot="1">
      <c r="B5" s="19" t="s">
        <v>24</v>
      </c>
      <c r="C5" s="20"/>
      <c r="D5" s="20"/>
      <c r="E5" s="9"/>
      <c r="F5" s="9"/>
      <c r="G5" s="9"/>
      <c r="H5" s="9"/>
      <c r="I5" s="9"/>
      <c r="J5" s="9"/>
      <c r="K5" s="9"/>
      <c r="L5" s="9"/>
      <c r="M5" s="21"/>
      <c r="N5" s="9"/>
      <c r="O5" s="168"/>
      <c r="P5" s="22"/>
      <c r="Q5" s="22"/>
      <c r="R5" s="22"/>
      <c r="S5" s="22"/>
      <c r="T5" s="22"/>
      <c r="U5" s="22"/>
      <c r="V5" s="168"/>
      <c r="W5" s="22"/>
      <c r="X5" s="22"/>
      <c r="Y5" s="22"/>
      <c r="Z5" s="22"/>
      <c r="AA5" s="22"/>
      <c r="AB5" s="168"/>
      <c r="AC5" s="22"/>
      <c r="AD5" s="168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8"/>
    </row>
    <row r="6" spans="1:42" s="25" customFormat="1" ht="24" customHeight="1">
      <c r="A6" s="220" t="s">
        <v>8</v>
      </c>
      <c r="B6" s="222" t="s">
        <v>25</v>
      </c>
      <c r="C6" s="107" t="s">
        <v>1</v>
      </c>
      <c r="D6" s="224" t="s">
        <v>26</v>
      </c>
      <c r="E6" s="224"/>
      <c r="F6" s="224"/>
      <c r="G6" s="224"/>
      <c r="H6" s="224"/>
      <c r="I6" s="224"/>
      <c r="J6" s="224"/>
      <c r="K6" s="225"/>
      <c r="L6" s="225"/>
      <c r="M6" s="224"/>
      <c r="N6" s="110" t="s">
        <v>3</v>
      </c>
      <c r="O6" s="226" t="s">
        <v>4</v>
      </c>
      <c r="P6" s="230" t="s">
        <v>27</v>
      </c>
      <c r="Q6" s="230"/>
      <c r="R6" s="230"/>
      <c r="S6" s="231"/>
      <c r="T6" s="231"/>
      <c r="U6" s="113" t="s">
        <v>3</v>
      </c>
      <c r="V6" s="232" t="s">
        <v>4</v>
      </c>
      <c r="W6" s="114" t="s">
        <v>28</v>
      </c>
      <c r="X6" s="115"/>
      <c r="Y6" s="115"/>
      <c r="Z6" s="116"/>
      <c r="AA6" s="113" t="s">
        <v>3</v>
      </c>
      <c r="AB6" s="218" t="s">
        <v>4</v>
      </c>
      <c r="AC6" s="117" t="s">
        <v>3</v>
      </c>
      <c r="AD6" s="172" t="s">
        <v>7</v>
      </c>
      <c r="AE6" s="118" t="s">
        <v>7</v>
      </c>
      <c r="AF6" s="118" t="s">
        <v>7</v>
      </c>
      <c r="AG6" s="118" t="s">
        <v>7</v>
      </c>
      <c r="AH6" s="119" t="s">
        <v>7</v>
      </c>
      <c r="AI6" s="36" t="s">
        <v>29</v>
      </c>
      <c r="AJ6" s="36" t="s">
        <v>29</v>
      </c>
      <c r="AK6" s="36" t="s">
        <v>29</v>
      </c>
      <c r="AL6" s="36" t="s">
        <v>29</v>
      </c>
      <c r="AM6" s="37"/>
      <c r="AN6" s="37"/>
      <c r="AO6" s="37"/>
      <c r="AP6" s="24"/>
    </row>
    <row r="7" spans="1:42" s="25" customFormat="1" ht="42" customHeight="1" thickBot="1">
      <c r="A7" s="221"/>
      <c r="B7" s="223"/>
      <c r="C7" s="120" t="s">
        <v>30</v>
      </c>
      <c r="D7" s="121" t="s">
        <v>31</v>
      </c>
      <c r="E7" s="108" t="s">
        <v>10</v>
      </c>
      <c r="F7" s="108">
        <v>1</v>
      </c>
      <c r="G7" s="108" t="s">
        <v>10</v>
      </c>
      <c r="H7" s="108" t="s">
        <v>11</v>
      </c>
      <c r="I7" s="108" t="s">
        <v>10</v>
      </c>
      <c r="J7" s="108" t="s">
        <v>12</v>
      </c>
      <c r="K7" s="109" t="s">
        <v>10</v>
      </c>
      <c r="L7" s="122" t="s">
        <v>22</v>
      </c>
      <c r="M7" s="109" t="s">
        <v>10</v>
      </c>
      <c r="N7" s="123" t="s">
        <v>13</v>
      </c>
      <c r="O7" s="226"/>
      <c r="P7" s="111" t="s">
        <v>33</v>
      </c>
      <c r="Q7" s="111" t="s">
        <v>10</v>
      </c>
      <c r="R7" s="111" t="s">
        <v>14</v>
      </c>
      <c r="S7" s="124" t="s">
        <v>34</v>
      </c>
      <c r="T7" s="112" t="s">
        <v>10</v>
      </c>
      <c r="U7" s="125" t="s">
        <v>13</v>
      </c>
      <c r="V7" s="226"/>
      <c r="W7" s="125" t="s">
        <v>33</v>
      </c>
      <c r="X7" s="125" t="s">
        <v>16</v>
      </c>
      <c r="Y7" s="125" t="s">
        <v>14</v>
      </c>
      <c r="Z7" s="126" t="s">
        <v>61</v>
      </c>
      <c r="AA7" s="125" t="s">
        <v>13</v>
      </c>
      <c r="AB7" s="218"/>
      <c r="AC7" s="127" t="s">
        <v>35</v>
      </c>
      <c r="AD7" s="173" t="s">
        <v>79</v>
      </c>
      <c r="AE7" s="128" t="s">
        <v>70</v>
      </c>
      <c r="AF7" s="128" t="s">
        <v>63</v>
      </c>
      <c r="AG7" s="128" t="s">
        <v>59</v>
      </c>
      <c r="AH7" s="129" t="s">
        <v>36</v>
      </c>
      <c r="AI7" s="38">
        <v>2010</v>
      </c>
      <c r="AJ7" s="39">
        <v>2009</v>
      </c>
      <c r="AK7" s="39">
        <v>2008</v>
      </c>
      <c r="AL7" s="39">
        <v>2007</v>
      </c>
      <c r="AM7" s="37"/>
      <c r="AN7" s="37"/>
      <c r="AO7" s="37"/>
      <c r="AP7" s="24"/>
    </row>
    <row r="8" spans="1:42" s="12" customFormat="1" ht="39.75" customHeight="1">
      <c r="A8" s="175">
        <v>1</v>
      </c>
      <c r="B8" s="19" t="s">
        <v>69</v>
      </c>
      <c r="C8" s="176">
        <v>1340</v>
      </c>
      <c r="D8" s="176">
        <v>403</v>
      </c>
      <c r="E8" s="177">
        <f aca="true" t="shared" si="0" ref="E8:E19">D8</f>
        <v>403</v>
      </c>
      <c r="F8" s="175">
        <v>37</v>
      </c>
      <c r="G8" s="177">
        <f aca="true" t="shared" si="1" ref="G8:G19">F8*30</f>
        <v>1110</v>
      </c>
      <c r="H8" s="175">
        <v>61</v>
      </c>
      <c r="I8" s="177">
        <v>5400</v>
      </c>
      <c r="J8" s="175">
        <v>2</v>
      </c>
      <c r="K8" s="177">
        <v>900</v>
      </c>
      <c r="L8" s="178">
        <v>1</v>
      </c>
      <c r="M8" s="177">
        <v>600</v>
      </c>
      <c r="N8" s="175">
        <f aca="true" t="shared" si="2" ref="N8:N19">M8+I8+G8+E8+K8</f>
        <v>8413</v>
      </c>
      <c r="O8" s="179">
        <v>1</v>
      </c>
      <c r="P8" s="180">
        <v>220</v>
      </c>
      <c r="Q8" s="181">
        <f aca="true" t="shared" si="3" ref="Q8:Q19">P8</f>
        <v>220</v>
      </c>
      <c r="R8" s="180">
        <v>4</v>
      </c>
      <c r="S8" s="180">
        <v>2</v>
      </c>
      <c r="T8" s="182">
        <f aca="true" t="shared" si="4" ref="T8:T19">R8*5+S8*2</f>
        <v>24</v>
      </c>
      <c r="U8" s="182">
        <f aca="true" t="shared" si="5" ref="U8:U19">T8+Q8</f>
        <v>244</v>
      </c>
      <c r="V8" s="179">
        <v>1</v>
      </c>
      <c r="W8" s="180">
        <v>3414</v>
      </c>
      <c r="X8" s="180">
        <v>3667</v>
      </c>
      <c r="Y8" s="183">
        <v>6402</v>
      </c>
      <c r="Z8" s="184">
        <v>1400</v>
      </c>
      <c r="AA8" s="177">
        <f aca="true" t="shared" si="6" ref="AA8:AA19">W8+X8+Y8+Z8</f>
        <v>14883</v>
      </c>
      <c r="AB8" s="185">
        <v>1</v>
      </c>
      <c r="AC8" s="186">
        <f aca="true" t="shared" si="7" ref="AC8:AC19">AB8+V8+O8</f>
        <v>3</v>
      </c>
      <c r="AD8" s="187">
        <v>1</v>
      </c>
      <c r="AE8" s="186">
        <v>1</v>
      </c>
      <c r="AF8" s="186">
        <v>5</v>
      </c>
      <c r="AG8" s="186">
        <v>6</v>
      </c>
      <c r="AH8" s="186">
        <v>2</v>
      </c>
      <c r="AI8" s="188">
        <v>8</v>
      </c>
      <c r="AJ8" s="189">
        <v>13</v>
      </c>
      <c r="AK8" s="189">
        <v>11</v>
      </c>
      <c r="AL8" s="189">
        <v>11</v>
      </c>
      <c r="AM8" s="22"/>
      <c r="AN8" s="22"/>
      <c r="AO8" s="22"/>
      <c r="AP8" s="23"/>
    </row>
    <row r="9" spans="1:42" s="12" customFormat="1" ht="36.75" customHeight="1">
      <c r="A9" s="175">
        <v>4</v>
      </c>
      <c r="B9" s="190" t="s">
        <v>82</v>
      </c>
      <c r="C9" s="176">
        <v>712</v>
      </c>
      <c r="D9" s="176">
        <v>570</v>
      </c>
      <c r="E9" s="177">
        <f t="shared" si="0"/>
        <v>570</v>
      </c>
      <c r="F9" s="175">
        <v>21</v>
      </c>
      <c r="G9" s="177">
        <f t="shared" si="1"/>
        <v>630</v>
      </c>
      <c r="H9" s="175">
        <v>14</v>
      </c>
      <c r="I9" s="177">
        <f>H9*50*2</f>
        <v>1400</v>
      </c>
      <c r="J9" s="175">
        <v>1</v>
      </c>
      <c r="K9" s="177">
        <f>J9*300*2</f>
        <v>600</v>
      </c>
      <c r="L9" s="178"/>
      <c r="M9" s="177">
        <f aca="true" t="shared" si="8" ref="M9:M19">L9*600</f>
        <v>0</v>
      </c>
      <c r="N9" s="175">
        <f t="shared" si="2"/>
        <v>3200</v>
      </c>
      <c r="O9" s="179">
        <v>2</v>
      </c>
      <c r="P9" s="180">
        <v>152</v>
      </c>
      <c r="Q9" s="181">
        <f t="shared" si="3"/>
        <v>152</v>
      </c>
      <c r="R9" s="180">
        <v>4</v>
      </c>
      <c r="S9" s="180">
        <v>1</v>
      </c>
      <c r="T9" s="182">
        <f t="shared" si="4"/>
        <v>22</v>
      </c>
      <c r="U9" s="182">
        <f t="shared" si="5"/>
        <v>174</v>
      </c>
      <c r="V9" s="179">
        <v>2</v>
      </c>
      <c r="W9" s="180">
        <v>3072</v>
      </c>
      <c r="X9" s="180">
        <v>336</v>
      </c>
      <c r="Y9" s="183">
        <v>6688</v>
      </c>
      <c r="Z9" s="184">
        <v>1250</v>
      </c>
      <c r="AA9" s="177">
        <f t="shared" si="6"/>
        <v>11346</v>
      </c>
      <c r="AB9" s="185">
        <v>2</v>
      </c>
      <c r="AC9" s="186">
        <f t="shared" si="7"/>
        <v>6</v>
      </c>
      <c r="AD9" s="187">
        <v>2</v>
      </c>
      <c r="AE9" s="186">
        <v>4</v>
      </c>
      <c r="AF9" s="186">
        <v>8</v>
      </c>
      <c r="AG9" s="186"/>
      <c r="AH9" s="186"/>
      <c r="AI9" s="188">
        <v>6</v>
      </c>
      <c r="AJ9" s="189">
        <v>5</v>
      </c>
      <c r="AK9" s="189">
        <v>5</v>
      </c>
      <c r="AL9" s="189">
        <v>2</v>
      </c>
      <c r="AM9" s="22"/>
      <c r="AN9" s="22"/>
      <c r="AO9" s="22"/>
      <c r="AP9" s="23"/>
    </row>
    <row r="10" spans="1:42" s="12" customFormat="1" ht="41.25">
      <c r="A10" s="175">
        <v>3</v>
      </c>
      <c r="B10" s="191" t="s">
        <v>80</v>
      </c>
      <c r="C10" s="176"/>
      <c r="D10" s="176">
        <v>396</v>
      </c>
      <c r="E10" s="177">
        <f t="shared" si="0"/>
        <v>396</v>
      </c>
      <c r="F10" s="175">
        <v>21</v>
      </c>
      <c r="G10" s="177">
        <f t="shared" si="1"/>
        <v>630</v>
      </c>
      <c r="H10" s="175">
        <v>2</v>
      </c>
      <c r="I10" s="177">
        <f>H10*50*2</f>
        <v>200</v>
      </c>
      <c r="J10" s="175"/>
      <c r="K10" s="177">
        <f>J10*300*2</f>
        <v>0</v>
      </c>
      <c r="L10" s="178"/>
      <c r="M10" s="177">
        <f t="shared" si="8"/>
        <v>0</v>
      </c>
      <c r="N10" s="175">
        <f t="shared" si="2"/>
        <v>1226</v>
      </c>
      <c r="O10" s="179">
        <v>7</v>
      </c>
      <c r="P10" s="180">
        <v>136</v>
      </c>
      <c r="Q10" s="181">
        <f t="shared" si="3"/>
        <v>136</v>
      </c>
      <c r="R10" s="180"/>
      <c r="S10" s="180"/>
      <c r="T10" s="182">
        <f t="shared" si="4"/>
        <v>0</v>
      </c>
      <c r="U10" s="182">
        <f t="shared" si="5"/>
        <v>136</v>
      </c>
      <c r="V10" s="179">
        <v>3</v>
      </c>
      <c r="W10" s="180">
        <v>2622</v>
      </c>
      <c r="X10" s="180">
        <v>1483</v>
      </c>
      <c r="Y10" s="183">
        <v>719</v>
      </c>
      <c r="Z10" s="184"/>
      <c r="AA10" s="177">
        <f t="shared" si="6"/>
        <v>4824</v>
      </c>
      <c r="AB10" s="185">
        <v>5</v>
      </c>
      <c r="AC10" s="186">
        <f t="shared" si="7"/>
        <v>15</v>
      </c>
      <c r="AD10" s="187">
        <v>3</v>
      </c>
      <c r="AE10" s="186">
        <v>3</v>
      </c>
      <c r="AF10" s="186">
        <v>4</v>
      </c>
      <c r="AG10" s="186">
        <v>2</v>
      </c>
      <c r="AH10" s="186">
        <v>1</v>
      </c>
      <c r="AI10" s="188"/>
      <c r="AJ10" s="195"/>
      <c r="AK10" s="196"/>
      <c r="AL10" s="196"/>
      <c r="AM10" s="22"/>
      <c r="AN10" s="22"/>
      <c r="AO10" s="22"/>
      <c r="AP10" s="23"/>
    </row>
    <row r="11" spans="1:42" s="12" customFormat="1" ht="39.75" customHeight="1">
      <c r="A11" s="175">
        <v>7</v>
      </c>
      <c r="B11" s="190" t="s">
        <v>84</v>
      </c>
      <c r="C11" s="176">
        <v>823</v>
      </c>
      <c r="D11" s="176">
        <v>295</v>
      </c>
      <c r="E11" s="177">
        <f t="shared" si="0"/>
        <v>295</v>
      </c>
      <c r="F11" s="175">
        <v>11</v>
      </c>
      <c r="G11" s="177">
        <f t="shared" si="1"/>
        <v>330</v>
      </c>
      <c r="H11" s="175">
        <v>6</v>
      </c>
      <c r="I11" s="177">
        <v>450</v>
      </c>
      <c r="J11" s="175"/>
      <c r="K11" s="177">
        <f>J11*300</f>
        <v>0</v>
      </c>
      <c r="L11" s="178"/>
      <c r="M11" s="177">
        <f t="shared" si="8"/>
        <v>0</v>
      </c>
      <c r="N11" s="175">
        <f t="shared" si="2"/>
        <v>1075</v>
      </c>
      <c r="O11" s="179">
        <v>9</v>
      </c>
      <c r="P11" s="180">
        <v>47</v>
      </c>
      <c r="Q11" s="181">
        <f t="shared" si="3"/>
        <v>47</v>
      </c>
      <c r="R11" s="180">
        <v>2</v>
      </c>
      <c r="S11" s="180"/>
      <c r="T11" s="182">
        <f t="shared" si="4"/>
        <v>10</v>
      </c>
      <c r="U11" s="182">
        <f t="shared" si="5"/>
        <v>57</v>
      </c>
      <c r="V11" s="179">
        <v>7</v>
      </c>
      <c r="W11" s="180">
        <v>2634</v>
      </c>
      <c r="X11" s="180">
        <v>1196</v>
      </c>
      <c r="Y11" s="183">
        <v>2150</v>
      </c>
      <c r="Z11" s="184">
        <v>350</v>
      </c>
      <c r="AA11" s="177">
        <f t="shared" si="6"/>
        <v>6330</v>
      </c>
      <c r="AB11" s="185">
        <v>3</v>
      </c>
      <c r="AC11" s="186">
        <f t="shared" si="7"/>
        <v>19</v>
      </c>
      <c r="AD11" s="192">
        <v>4</v>
      </c>
      <c r="AE11" s="193">
        <v>7</v>
      </c>
      <c r="AF11" s="193">
        <v>11</v>
      </c>
      <c r="AG11" s="193">
        <v>12</v>
      </c>
      <c r="AH11" s="193">
        <v>10</v>
      </c>
      <c r="AI11" s="188">
        <v>10</v>
      </c>
      <c r="AJ11" s="189">
        <v>6</v>
      </c>
      <c r="AK11" s="189">
        <v>6</v>
      </c>
      <c r="AL11" s="189">
        <v>7</v>
      </c>
      <c r="AM11" s="22"/>
      <c r="AN11" s="22"/>
      <c r="AO11" s="22"/>
      <c r="AP11" s="23"/>
    </row>
    <row r="12" spans="1:42" s="12" customFormat="1" ht="20.25">
      <c r="A12" s="175">
        <v>2</v>
      </c>
      <c r="B12" s="190" t="s">
        <v>83</v>
      </c>
      <c r="C12" s="176">
        <v>420</v>
      </c>
      <c r="D12" s="176">
        <v>98</v>
      </c>
      <c r="E12" s="177">
        <f t="shared" si="0"/>
        <v>98</v>
      </c>
      <c r="F12" s="175">
        <v>9</v>
      </c>
      <c r="G12" s="177">
        <f t="shared" si="1"/>
        <v>270</v>
      </c>
      <c r="H12" s="175">
        <v>9</v>
      </c>
      <c r="I12" s="177">
        <f>H12*50*2</f>
        <v>900</v>
      </c>
      <c r="J12" s="175">
        <v>2</v>
      </c>
      <c r="K12" s="177">
        <v>1200</v>
      </c>
      <c r="L12" s="178"/>
      <c r="M12" s="177">
        <f t="shared" si="8"/>
        <v>0</v>
      </c>
      <c r="N12" s="175">
        <f t="shared" si="2"/>
        <v>2468</v>
      </c>
      <c r="O12" s="179">
        <v>4</v>
      </c>
      <c r="P12" s="180">
        <v>53</v>
      </c>
      <c r="Q12" s="181">
        <f t="shared" si="3"/>
        <v>53</v>
      </c>
      <c r="R12" s="180"/>
      <c r="S12" s="180"/>
      <c r="T12" s="182">
        <f t="shared" si="4"/>
        <v>0</v>
      </c>
      <c r="U12" s="182">
        <f t="shared" si="5"/>
        <v>53</v>
      </c>
      <c r="V12" s="179">
        <v>8</v>
      </c>
      <c r="W12" s="180">
        <v>1024</v>
      </c>
      <c r="X12" s="180">
        <v>1163</v>
      </c>
      <c r="Y12" s="183">
        <v>516</v>
      </c>
      <c r="Z12" s="184"/>
      <c r="AA12" s="177">
        <f t="shared" si="6"/>
        <v>2703</v>
      </c>
      <c r="AB12" s="185">
        <v>8</v>
      </c>
      <c r="AC12" s="186">
        <f t="shared" si="7"/>
        <v>20</v>
      </c>
      <c r="AD12" s="187">
        <v>6</v>
      </c>
      <c r="AE12" s="186">
        <v>2</v>
      </c>
      <c r="AF12" s="186">
        <v>2</v>
      </c>
      <c r="AG12" s="186">
        <v>3</v>
      </c>
      <c r="AH12" s="186"/>
      <c r="AI12" s="188">
        <v>12</v>
      </c>
      <c r="AJ12" s="189">
        <v>10</v>
      </c>
      <c r="AK12" s="189">
        <v>10</v>
      </c>
      <c r="AL12" s="189">
        <v>12</v>
      </c>
      <c r="AM12" s="22"/>
      <c r="AN12" s="22"/>
      <c r="AO12" s="22"/>
      <c r="AP12" s="23"/>
    </row>
    <row r="13" spans="1:42" s="12" customFormat="1" ht="41.25" customHeight="1">
      <c r="A13" s="175">
        <v>8</v>
      </c>
      <c r="B13" s="190" t="s">
        <v>88</v>
      </c>
      <c r="C13" s="176">
        <v>1109</v>
      </c>
      <c r="D13" s="176">
        <v>315</v>
      </c>
      <c r="E13" s="177">
        <f t="shared" si="0"/>
        <v>315</v>
      </c>
      <c r="F13" s="175">
        <v>11</v>
      </c>
      <c r="G13" s="177">
        <f t="shared" si="1"/>
        <v>330</v>
      </c>
      <c r="H13" s="175">
        <v>1</v>
      </c>
      <c r="I13" s="177">
        <f>H13*50*2</f>
        <v>100</v>
      </c>
      <c r="J13" s="175"/>
      <c r="K13" s="177">
        <f>J13*300</f>
        <v>0</v>
      </c>
      <c r="L13" s="178"/>
      <c r="M13" s="177">
        <f t="shared" si="8"/>
        <v>0</v>
      </c>
      <c r="N13" s="175">
        <f t="shared" si="2"/>
        <v>745</v>
      </c>
      <c r="O13" s="179">
        <v>10</v>
      </c>
      <c r="P13" s="180">
        <v>112</v>
      </c>
      <c r="Q13" s="181">
        <f t="shared" si="3"/>
        <v>112</v>
      </c>
      <c r="R13" s="180">
        <v>3</v>
      </c>
      <c r="S13" s="180"/>
      <c r="T13" s="182">
        <f t="shared" si="4"/>
        <v>15</v>
      </c>
      <c r="U13" s="182">
        <f t="shared" si="5"/>
        <v>127</v>
      </c>
      <c r="V13" s="179">
        <v>4</v>
      </c>
      <c r="W13" s="180">
        <v>1590</v>
      </c>
      <c r="X13" s="180">
        <v>898</v>
      </c>
      <c r="Y13" s="183">
        <v>262.5</v>
      </c>
      <c r="Z13" s="184">
        <v>337.5</v>
      </c>
      <c r="AA13" s="177">
        <f t="shared" si="6"/>
        <v>3088</v>
      </c>
      <c r="AB13" s="185">
        <v>6</v>
      </c>
      <c r="AC13" s="186">
        <f t="shared" si="7"/>
        <v>20</v>
      </c>
      <c r="AD13" s="187">
        <v>5</v>
      </c>
      <c r="AE13" s="186">
        <v>8</v>
      </c>
      <c r="AF13" s="186">
        <v>12</v>
      </c>
      <c r="AG13" s="186">
        <v>8</v>
      </c>
      <c r="AH13" s="186">
        <v>3</v>
      </c>
      <c r="AI13" s="188"/>
      <c r="AJ13" s="195"/>
      <c r="AK13" s="196"/>
      <c r="AL13" s="196"/>
      <c r="AM13" s="22"/>
      <c r="AN13" s="22"/>
      <c r="AO13" s="22"/>
      <c r="AP13" s="23"/>
    </row>
    <row r="14" spans="1:42" s="12" customFormat="1" ht="20.25">
      <c r="A14" s="175">
        <v>10</v>
      </c>
      <c r="B14" s="190" t="s">
        <v>81</v>
      </c>
      <c r="C14" s="176"/>
      <c r="D14" s="176">
        <v>390</v>
      </c>
      <c r="E14" s="177">
        <f t="shared" si="0"/>
        <v>390</v>
      </c>
      <c r="F14" s="175">
        <v>26</v>
      </c>
      <c r="G14" s="177">
        <f t="shared" si="1"/>
        <v>780</v>
      </c>
      <c r="H14" s="175">
        <v>13</v>
      </c>
      <c r="I14" s="177">
        <f>H14*50</f>
        <v>650</v>
      </c>
      <c r="J14" s="175">
        <v>1</v>
      </c>
      <c r="K14" s="177">
        <f>J14*300</f>
        <v>300</v>
      </c>
      <c r="L14" s="178"/>
      <c r="M14" s="177">
        <f t="shared" si="8"/>
        <v>0</v>
      </c>
      <c r="N14" s="175">
        <f t="shared" si="2"/>
        <v>2120</v>
      </c>
      <c r="O14" s="179">
        <v>5</v>
      </c>
      <c r="P14" s="180">
        <v>22</v>
      </c>
      <c r="Q14" s="181">
        <f t="shared" si="3"/>
        <v>22</v>
      </c>
      <c r="R14" s="180"/>
      <c r="S14" s="180"/>
      <c r="T14" s="182">
        <f t="shared" si="4"/>
        <v>0</v>
      </c>
      <c r="U14" s="182">
        <f t="shared" si="5"/>
        <v>22</v>
      </c>
      <c r="V14" s="179">
        <v>12</v>
      </c>
      <c r="W14" s="180">
        <v>1227.8</v>
      </c>
      <c r="X14" s="180">
        <v>920.6</v>
      </c>
      <c r="Y14" s="183">
        <v>2945</v>
      </c>
      <c r="Z14" s="184"/>
      <c r="AA14" s="177">
        <f t="shared" si="6"/>
        <v>5093.4</v>
      </c>
      <c r="AB14" s="185">
        <v>4</v>
      </c>
      <c r="AC14" s="186">
        <f t="shared" si="7"/>
        <v>21</v>
      </c>
      <c r="AD14" s="187">
        <v>7</v>
      </c>
      <c r="AE14" s="186">
        <v>10</v>
      </c>
      <c r="AF14" s="186">
        <v>14</v>
      </c>
      <c r="AG14" s="186">
        <v>9</v>
      </c>
      <c r="AH14" s="186">
        <v>13</v>
      </c>
      <c r="AI14" s="188">
        <v>3</v>
      </c>
      <c r="AJ14" s="189">
        <v>3</v>
      </c>
      <c r="AK14" s="189">
        <v>4</v>
      </c>
      <c r="AL14" s="189">
        <v>3</v>
      </c>
      <c r="AM14" s="22"/>
      <c r="AN14" s="22"/>
      <c r="AO14" s="22"/>
      <c r="AP14" s="23"/>
    </row>
    <row r="15" spans="1:42" s="12" customFormat="1" ht="20.25">
      <c r="A15" s="175">
        <v>5</v>
      </c>
      <c r="B15" s="190" t="s">
        <v>90</v>
      </c>
      <c r="C15" s="176">
        <v>709</v>
      </c>
      <c r="D15" s="176">
        <v>176</v>
      </c>
      <c r="E15" s="177">
        <f t="shared" si="0"/>
        <v>176</v>
      </c>
      <c r="F15" s="175">
        <v>5</v>
      </c>
      <c r="G15" s="177">
        <f t="shared" si="1"/>
        <v>150</v>
      </c>
      <c r="H15" s="175">
        <v>8</v>
      </c>
      <c r="I15" s="177">
        <f>H15*50*2</f>
        <v>800</v>
      </c>
      <c r="J15" s="175"/>
      <c r="K15" s="177">
        <f>J15*300*2</f>
        <v>0</v>
      </c>
      <c r="L15" s="178"/>
      <c r="M15" s="177">
        <f t="shared" si="8"/>
        <v>0</v>
      </c>
      <c r="N15" s="175">
        <f t="shared" si="2"/>
        <v>1126</v>
      </c>
      <c r="O15" s="179">
        <v>8</v>
      </c>
      <c r="P15" s="180">
        <v>63</v>
      </c>
      <c r="Q15" s="181">
        <f t="shared" si="3"/>
        <v>63</v>
      </c>
      <c r="R15" s="180"/>
      <c r="S15" s="180"/>
      <c r="T15" s="182">
        <f t="shared" si="4"/>
        <v>0</v>
      </c>
      <c r="U15" s="182">
        <f t="shared" si="5"/>
        <v>63</v>
      </c>
      <c r="V15" s="179">
        <v>6</v>
      </c>
      <c r="W15" s="180">
        <v>1185</v>
      </c>
      <c r="X15" s="180">
        <v>716</v>
      </c>
      <c r="Y15" s="197">
        <v>1137</v>
      </c>
      <c r="Z15" s="184"/>
      <c r="AA15" s="177">
        <f t="shared" si="6"/>
        <v>3038</v>
      </c>
      <c r="AB15" s="185">
        <v>7</v>
      </c>
      <c r="AC15" s="186">
        <f t="shared" si="7"/>
        <v>21</v>
      </c>
      <c r="AD15" s="192">
        <v>8</v>
      </c>
      <c r="AE15" s="193">
        <v>5</v>
      </c>
      <c r="AF15" s="193">
        <v>9</v>
      </c>
      <c r="AG15" s="193">
        <v>5</v>
      </c>
      <c r="AH15" s="193">
        <v>6</v>
      </c>
      <c r="AI15" s="188">
        <v>4</v>
      </c>
      <c r="AJ15" s="189">
        <v>2</v>
      </c>
      <c r="AK15" s="189">
        <v>1</v>
      </c>
      <c r="AL15" s="189">
        <v>4</v>
      </c>
      <c r="AM15" s="22"/>
      <c r="AN15" s="22"/>
      <c r="AO15" s="22"/>
      <c r="AP15" s="23"/>
    </row>
    <row r="16" spans="1:42" s="12" customFormat="1" ht="45.75" customHeight="1">
      <c r="A16" s="175">
        <v>6</v>
      </c>
      <c r="B16" s="198" t="s">
        <v>72</v>
      </c>
      <c r="C16" s="176">
        <v>893</v>
      </c>
      <c r="D16" s="176">
        <v>317</v>
      </c>
      <c r="E16" s="177">
        <f t="shared" si="0"/>
        <v>317</v>
      </c>
      <c r="F16" s="175">
        <v>15</v>
      </c>
      <c r="G16" s="177">
        <f t="shared" si="1"/>
        <v>450</v>
      </c>
      <c r="H16" s="175">
        <v>10</v>
      </c>
      <c r="I16" s="177">
        <f>H16*50*2</f>
        <v>1000</v>
      </c>
      <c r="J16" s="175">
        <v>2</v>
      </c>
      <c r="K16" s="177">
        <f>J16*300*2</f>
        <v>1200</v>
      </c>
      <c r="L16" s="178"/>
      <c r="M16" s="177">
        <f t="shared" si="8"/>
        <v>0</v>
      </c>
      <c r="N16" s="175">
        <f t="shared" si="2"/>
        <v>2967</v>
      </c>
      <c r="O16" s="179">
        <v>3</v>
      </c>
      <c r="P16" s="180">
        <v>45</v>
      </c>
      <c r="Q16" s="181">
        <f t="shared" si="3"/>
        <v>45</v>
      </c>
      <c r="R16" s="180"/>
      <c r="S16" s="180">
        <v>1</v>
      </c>
      <c r="T16" s="182">
        <f t="shared" si="4"/>
        <v>2</v>
      </c>
      <c r="U16" s="182">
        <f t="shared" si="5"/>
        <v>47</v>
      </c>
      <c r="V16" s="179">
        <v>9</v>
      </c>
      <c r="W16" s="180">
        <v>1581</v>
      </c>
      <c r="X16" s="180">
        <v>345</v>
      </c>
      <c r="Y16" s="183">
        <v>674</v>
      </c>
      <c r="Z16" s="184"/>
      <c r="AA16" s="177">
        <f t="shared" si="6"/>
        <v>2600</v>
      </c>
      <c r="AB16" s="185">
        <v>10</v>
      </c>
      <c r="AC16" s="186">
        <f t="shared" si="7"/>
        <v>22</v>
      </c>
      <c r="AD16" s="187">
        <v>9</v>
      </c>
      <c r="AE16" s="186">
        <v>6</v>
      </c>
      <c r="AF16" s="186">
        <v>6</v>
      </c>
      <c r="AG16" s="186"/>
      <c r="AH16" s="186"/>
      <c r="AI16" s="188">
        <v>7</v>
      </c>
      <c r="AJ16" s="189"/>
      <c r="AK16" s="189"/>
      <c r="AL16" s="194"/>
      <c r="AM16" s="22"/>
      <c r="AN16" s="22"/>
      <c r="AO16" s="22"/>
      <c r="AP16" s="23"/>
    </row>
    <row r="17" spans="1:42" s="12" customFormat="1" ht="21">
      <c r="A17" s="175">
        <v>9</v>
      </c>
      <c r="B17" s="190" t="s">
        <v>86</v>
      </c>
      <c r="C17" s="176">
        <v>484</v>
      </c>
      <c r="D17" s="176">
        <v>167</v>
      </c>
      <c r="E17" s="177">
        <f t="shared" si="0"/>
        <v>167</v>
      </c>
      <c r="F17" s="175">
        <v>22</v>
      </c>
      <c r="G17" s="177">
        <f t="shared" si="1"/>
        <v>660</v>
      </c>
      <c r="H17" s="175">
        <v>4</v>
      </c>
      <c r="I17" s="177">
        <f>H17*50</f>
        <v>200</v>
      </c>
      <c r="J17" s="175">
        <v>1</v>
      </c>
      <c r="K17" s="177">
        <f>J17*300</f>
        <v>300</v>
      </c>
      <c r="L17" s="178"/>
      <c r="M17" s="177">
        <f t="shared" si="8"/>
        <v>0</v>
      </c>
      <c r="N17" s="175">
        <f t="shared" si="2"/>
        <v>1327</v>
      </c>
      <c r="O17" s="179">
        <v>6</v>
      </c>
      <c r="P17" s="180">
        <v>37</v>
      </c>
      <c r="Q17" s="181">
        <f t="shared" si="3"/>
        <v>37</v>
      </c>
      <c r="R17" s="180">
        <v>1</v>
      </c>
      <c r="S17" s="180"/>
      <c r="T17" s="182">
        <f t="shared" si="4"/>
        <v>5</v>
      </c>
      <c r="U17" s="182">
        <f t="shared" si="5"/>
        <v>42</v>
      </c>
      <c r="V17" s="179">
        <v>10</v>
      </c>
      <c r="W17" s="180">
        <v>593</v>
      </c>
      <c r="X17" s="180">
        <v>1428.3</v>
      </c>
      <c r="Y17" s="183">
        <v>642.5</v>
      </c>
      <c r="Z17" s="184"/>
      <c r="AA17" s="177">
        <f t="shared" si="6"/>
        <v>2663.8</v>
      </c>
      <c r="AB17" s="185">
        <v>9</v>
      </c>
      <c r="AC17" s="186">
        <f t="shared" si="7"/>
        <v>25</v>
      </c>
      <c r="AD17" s="192">
        <v>10</v>
      </c>
      <c r="AE17" s="193">
        <v>9</v>
      </c>
      <c r="AF17" s="193">
        <v>17</v>
      </c>
      <c r="AG17" s="193">
        <v>17</v>
      </c>
      <c r="AH17" s="193">
        <v>17</v>
      </c>
      <c r="AI17" s="188">
        <v>14</v>
      </c>
      <c r="AJ17" s="195">
        <v>12</v>
      </c>
      <c r="AK17" s="196"/>
      <c r="AL17" s="196"/>
      <c r="AM17" s="22"/>
      <c r="AN17" s="22"/>
      <c r="AO17" s="22"/>
      <c r="AP17" s="23"/>
    </row>
    <row r="18" spans="1:42" s="12" customFormat="1" ht="35.25" customHeight="1">
      <c r="A18" s="175">
        <v>11</v>
      </c>
      <c r="B18" s="190" t="s">
        <v>87</v>
      </c>
      <c r="C18" s="176">
        <v>540</v>
      </c>
      <c r="D18" s="176">
        <v>220</v>
      </c>
      <c r="E18" s="177">
        <f t="shared" si="0"/>
        <v>220</v>
      </c>
      <c r="F18" s="175"/>
      <c r="G18" s="177">
        <f t="shared" si="1"/>
        <v>0</v>
      </c>
      <c r="H18" s="175"/>
      <c r="I18" s="177">
        <f>H18*50</f>
        <v>0</v>
      </c>
      <c r="J18" s="175"/>
      <c r="K18" s="177">
        <f>J18*300</f>
        <v>0</v>
      </c>
      <c r="L18" s="178"/>
      <c r="M18" s="177">
        <f t="shared" si="8"/>
        <v>0</v>
      </c>
      <c r="N18" s="175">
        <f t="shared" si="2"/>
        <v>220</v>
      </c>
      <c r="O18" s="179">
        <v>12</v>
      </c>
      <c r="P18" s="180">
        <v>81</v>
      </c>
      <c r="Q18" s="181">
        <f t="shared" si="3"/>
        <v>81</v>
      </c>
      <c r="R18" s="180"/>
      <c r="S18" s="180"/>
      <c r="T18" s="182">
        <f t="shared" si="4"/>
        <v>0</v>
      </c>
      <c r="U18" s="182">
        <f t="shared" si="5"/>
        <v>81</v>
      </c>
      <c r="V18" s="179">
        <v>5</v>
      </c>
      <c r="W18" s="180">
        <v>83</v>
      </c>
      <c r="X18" s="180">
        <v>47</v>
      </c>
      <c r="Y18" s="183"/>
      <c r="Z18" s="184"/>
      <c r="AA18" s="177">
        <f t="shared" si="6"/>
        <v>130</v>
      </c>
      <c r="AB18" s="185">
        <v>12</v>
      </c>
      <c r="AC18" s="186">
        <f t="shared" si="7"/>
        <v>29</v>
      </c>
      <c r="AD18" s="187">
        <v>11</v>
      </c>
      <c r="AE18" s="186">
        <v>11</v>
      </c>
      <c r="AF18" s="186">
        <v>16</v>
      </c>
      <c r="AG18" s="186">
        <v>14</v>
      </c>
      <c r="AH18" s="186"/>
      <c r="AI18" s="188">
        <v>4</v>
      </c>
      <c r="AJ18" s="189">
        <v>4</v>
      </c>
      <c r="AK18" s="189">
        <v>3</v>
      </c>
      <c r="AL18" s="189">
        <v>5</v>
      </c>
      <c r="AM18" s="22"/>
      <c r="AN18" s="22"/>
      <c r="AO18" s="22"/>
      <c r="AP18" s="23"/>
    </row>
    <row r="19" spans="1:42" s="12" customFormat="1" ht="33.75" customHeight="1">
      <c r="A19" s="175">
        <v>12</v>
      </c>
      <c r="B19" s="190" t="s">
        <v>78</v>
      </c>
      <c r="C19" s="176">
        <v>794</v>
      </c>
      <c r="D19" s="176">
        <v>215</v>
      </c>
      <c r="E19" s="177">
        <f t="shared" si="0"/>
        <v>215</v>
      </c>
      <c r="F19" s="175">
        <v>11</v>
      </c>
      <c r="G19" s="177">
        <f t="shared" si="1"/>
        <v>330</v>
      </c>
      <c r="H19" s="175">
        <v>1</v>
      </c>
      <c r="I19" s="177">
        <v>100</v>
      </c>
      <c r="J19" s="175"/>
      <c r="K19" s="177">
        <f>J19*300</f>
        <v>0</v>
      </c>
      <c r="L19" s="178"/>
      <c r="M19" s="177">
        <f t="shared" si="8"/>
        <v>0</v>
      </c>
      <c r="N19" s="175">
        <f t="shared" si="2"/>
        <v>645</v>
      </c>
      <c r="O19" s="179">
        <v>11</v>
      </c>
      <c r="P19" s="180">
        <v>33</v>
      </c>
      <c r="Q19" s="181">
        <f t="shared" si="3"/>
        <v>33</v>
      </c>
      <c r="R19" s="180"/>
      <c r="S19" s="180"/>
      <c r="T19" s="182">
        <f t="shared" si="4"/>
        <v>0</v>
      </c>
      <c r="U19" s="182">
        <f t="shared" si="5"/>
        <v>33</v>
      </c>
      <c r="V19" s="179">
        <v>11</v>
      </c>
      <c r="W19" s="180">
        <v>1154</v>
      </c>
      <c r="X19" s="180">
        <v>270</v>
      </c>
      <c r="Y19" s="183">
        <v>500</v>
      </c>
      <c r="Z19" s="184"/>
      <c r="AA19" s="177">
        <f t="shared" si="6"/>
        <v>1924</v>
      </c>
      <c r="AB19" s="185">
        <v>11</v>
      </c>
      <c r="AC19" s="186">
        <f t="shared" si="7"/>
        <v>33</v>
      </c>
      <c r="AD19" s="187">
        <v>12</v>
      </c>
      <c r="AE19" s="186">
        <v>12</v>
      </c>
      <c r="AF19" s="186">
        <v>15</v>
      </c>
      <c r="AG19" s="186">
        <v>13</v>
      </c>
      <c r="AH19" s="186">
        <v>14</v>
      </c>
      <c r="AI19" s="199">
        <v>2</v>
      </c>
      <c r="AJ19" s="200">
        <v>9</v>
      </c>
      <c r="AK19" s="200">
        <v>8</v>
      </c>
      <c r="AL19" s="200">
        <v>8</v>
      </c>
      <c r="AM19" s="22"/>
      <c r="AN19" s="22"/>
      <c r="AO19" s="22"/>
      <c r="AP19" s="23"/>
    </row>
    <row r="20" spans="8:38" ht="18">
      <c r="H20" s="12"/>
      <c r="AL20" s="40"/>
    </row>
    <row r="21" ht="18">
      <c r="H21" s="12"/>
    </row>
    <row r="22" ht="18">
      <c r="H22" s="12"/>
    </row>
    <row r="23" ht="18">
      <c r="H23" s="12"/>
    </row>
    <row r="24" ht="18">
      <c r="H24" s="12"/>
    </row>
    <row r="25" ht="18">
      <c r="H25" s="12"/>
    </row>
    <row r="26" ht="18">
      <c r="H26" s="12"/>
    </row>
    <row r="27" ht="18">
      <c r="H27" s="12"/>
    </row>
    <row r="28" ht="18">
      <c r="H28" s="12"/>
    </row>
    <row r="29" ht="18">
      <c r="H29" s="12"/>
    </row>
    <row r="30" ht="18">
      <c r="H30" s="12"/>
    </row>
    <row r="31" ht="18">
      <c r="H31" s="12"/>
    </row>
  </sheetData>
  <sheetProtection/>
  <mergeCells count="12">
    <mergeCell ref="B1:O1"/>
    <mergeCell ref="AC1:AH1"/>
    <mergeCell ref="C2:AP2"/>
    <mergeCell ref="C4:AK4"/>
    <mergeCell ref="P6:T6"/>
    <mergeCell ref="V6:V7"/>
    <mergeCell ref="AB6:AB7"/>
    <mergeCell ref="C3:AF3"/>
    <mergeCell ref="A6:A7"/>
    <mergeCell ref="B6:B7"/>
    <mergeCell ref="D6:M6"/>
    <mergeCell ref="O6:O7"/>
  </mergeCell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3"/>
  <sheetViews>
    <sheetView tabSelected="1" zoomScale="44" zoomScaleNormal="44" zoomScaleSheetLayoutView="50" zoomScalePageLayoutView="0" workbookViewId="0" topLeftCell="A1">
      <selection activeCell="AJ8" sqref="AJ8"/>
    </sheetView>
  </sheetViews>
  <sheetFormatPr defaultColWidth="9.00390625" defaultRowHeight="12.75"/>
  <cols>
    <col min="1" max="1" width="10.625" style="41" customWidth="1"/>
    <col min="2" max="2" width="38.25390625" style="42" customWidth="1"/>
    <col min="3" max="3" width="13.125" style="42" customWidth="1"/>
    <col min="4" max="4" width="9.375" style="43" customWidth="1"/>
    <col min="5" max="5" width="9.375" style="44" customWidth="1"/>
    <col min="6" max="13" width="9.375" style="43" customWidth="1"/>
    <col min="14" max="14" width="15.75390625" style="43" customWidth="1"/>
    <col min="15" max="15" width="9.375" style="159" customWidth="1"/>
    <col min="16" max="20" width="9.375" style="43" customWidth="1"/>
    <col min="21" max="21" width="12.875" style="43" customWidth="1"/>
    <col min="22" max="22" width="9.375" style="137" customWidth="1"/>
    <col min="23" max="26" width="9.375" style="43" customWidth="1"/>
    <col min="27" max="27" width="11.125" style="43" customWidth="1"/>
    <col min="28" max="28" width="9.375" style="137" customWidth="1"/>
    <col min="29" max="29" width="12.625" style="43" customWidth="1"/>
    <col min="30" max="30" width="12.625" style="137" customWidth="1"/>
    <col min="31" max="31" width="12.625" style="43" customWidth="1"/>
    <col min="32" max="32" width="11.75390625" style="44" customWidth="1"/>
    <col min="33" max="33" width="12.625" style="43" customWidth="1"/>
    <col min="34" max="34" width="15.375" style="43" customWidth="1"/>
    <col min="35" max="35" width="9.375" style="30" customWidth="1"/>
    <col min="36" max="37" width="9.125" style="12" customWidth="1"/>
  </cols>
  <sheetData>
    <row r="1" spans="23:34" ht="116.25" customHeight="1">
      <c r="W1" s="240" t="s">
        <v>71</v>
      </c>
      <c r="X1" s="240"/>
      <c r="Y1" s="240"/>
      <c r="Z1" s="240"/>
      <c r="AA1" s="240"/>
      <c r="AB1" s="240"/>
      <c r="AC1" s="242"/>
      <c r="AD1" s="242"/>
      <c r="AE1" s="242"/>
      <c r="AF1" s="242"/>
      <c r="AG1" s="242"/>
      <c r="AH1" s="242"/>
    </row>
    <row r="2" spans="1:37" s="1" customFormat="1" ht="51.75" customHeight="1">
      <c r="A2" s="248" t="s">
        <v>60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43"/>
      <c r="AD2" s="137"/>
      <c r="AE2" s="43"/>
      <c r="AF2" s="44"/>
      <c r="AG2" s="43"/>
      <c r="AH2" s="43"/>
      <c r="AI2" s="30"/>
      <c r="AJ2" s="4"/>
      <c r="AK2" s="4"/>
    </row>
    <row r="3" spans="1:37" s="1" customFormat="1" ht="51.75" customHeight="1">
      <c r="A3" s="247" t="s">
        <v>128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30"/>
      <c r="AJ3" s="4"/>
      <c r="AK3" s="4"/>
    </row>
    <row r="4" spans="2:37" s="1" customFormat="1" ht="48.75" customHeight="1">
      <c r="B4" s="236" t="s">
        <v>89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30"/>
      <c r="AJ4" s="4"/>
      <c r="AK4" s="4"/>
    </row>
    <row r="5" spans="1:37" s="1" customFormat="1" ht="7.5" customHeight="1">
      <c r="A5" s="41"/>
      <c r="B5" s="42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60"/>
      <c r="P5" s="47"/>
      <c r="Q5" s="47"/>
      <c r="R5" s="47"/>
      <c r="S5" s="47"/>
      <c r="T5" s="47"/>
      <c r="U5" s="47"/>
      <c r="V5" s="160"/>
      <c r="W5" s="48"/>
      <c r="X5" s="48"/>
      <c r="Y5" s="48"/>
      <c r="Z5" s="48"/>
      <c r="AA5" s="47"/>
      <c r="AB5" s="160"/>
      <c r="AC5" s="49"/>
      <c r="AD5" s="164"/>
      <c r="AE5" s="49"/>
      <c r="AF5" s="49"/>
      <c r="AG5" s="49"/>
      <c r="AH5" s="49"/>
      <c r="AI5" s="30"/>
      <c r="AJ5" s="4"/>
      <c r="AK5" s="4"/>
    </row>
    <row r="6" spans="1:37" s="13" customFormat="1" ht="42" customHeight="1">
      <c r="A6" s="249" t="s">
        <v>8</v>
      </c>
      <c r="B6" s="251" t="s">
        <v>37</v>
      </c>
      <c r="C6" s="50" t="s">
        <v>1</v>
      </c>
      <c r="D6" s="233" t="s">
        <v>38</v>
      </c>
      <c r="E6" s="234"/>
      <c r="F6" s="234"/>
      <c r="G6" s="234"/>
      <c r="H6" s="234"/>
      <c r="I6" s="234"/>
      <c r="J6" s="234"/>
      <c r="K6" s="235"/>
      <c r="L6" s="235"/>
      <c r="M6" s="235"/>
      <c r="N6" s="52" t="s">
        <v>3</v>
      </c>
      <c r="O6" s="238" t="s">
        <v>4</v>
      </c>
      <c r="P6" s="234" t="s">
        <v>39</v>
      </c>
      <c r="Q6" s="234"/>
      <c r="R6" s="234"/>
      <c r="S6" s="235"/>
      <c r="T6" s="235"/>
      <c r="U6" s="52" t="s">
        <v>3</v>
      </c>
      <c r="V6" s="243" t="s">
        <v>4</v>
      </c>
      <c r="W6" s="244" t="s">
        <v>40</v>
      </c>
      <c r="X6" s="245"/>
      <c r="Y6" s="245"/>
      <c r="Z6" s="245"/>
      <c r="AA6" s="246"/>
      <c r="AB6" s="241" t="s">
        <v>4</v>
      </c>
      <c r="AC6" s="55" t="s">
        <v>3</v>
      </c>
      <c r="AD6" s="165" t="s">
        <v>7</v>
      </c>
      <c r="AE6" s="55" t="s">
        <v>7</v>
      </c>
      <c r="AF6" s="55" t="s">
        <v>7</v>
      </c>
      <c r="AG6" s="55" t="s">
        <v>7</v>
      </c>
      <c r="AH6" s="55" t="s">
        <v>7</v>
      </c>
      <c r="AI6" s="30"/>
      <c r="AJ6" s="28"/>
      <c r="AK6" s="28"/>
    </row>
    <row r="7" spans="1:37" s="13" customFormat="1" ht="48" customHeight="1">
      <c r="A7" s="250"/>
      <c r="B7" s="252"/>
      <c r="C7" s="56" t="s">
        <v>41</v>
      </c>
      <c r="D7" s="54" t="s">
        <v>42</v>
      </c>
      <c r="E7" s="57" t="s">
        <v>10</v>
      </c>
      <c r="F7" s="57">
        <v>1</v>
      </c>
      <c r="G7" s="57" t="s">
        <v>10</v>
      </c>
      <c r="H7" s="57" t="s">
        <v>11</v>
      </c>
      <c r="I7" s="57" t="s">
        <v>10</v>
      </c>
      <c r="J7" s="57" t="s">
        <v>12</v>
      </c>
      <c r="K7" s="53" t="s">
        <v>10</v>
      </c>
      <c r="L7" s="53" t="s">
        <v>32</v>
      </c>
      <c r="M7" s="53" t="s">
        <v>10</v>
      </c>
      <c r="N7" s="51" t="s">
        <v>13</v>
      </c>
      <c r="O7" s="239"/>
      <c r="P7" s="57" t="s">
        <v>33</v>
      </c>
      <c r="Q7" s="58" t="s">
        <v>10</v>
      </c>
      <c r="R7" s="58" t="s">
        <v>14</v>
      </c>
      <c r="S7" s="59" t="s">
        <v>15</v>
      </c>
      <c r="T7" s="53" t="s">
        <v>10</v>
      </c>
      <c r="U7" s="51" t="s">
        <v>13</v>
      </c>
      <c r="V7" s="239"/>
      <c r="W7" s="57" t="s">
        <v>33</v>
      </c>
      <c r="X7" s="57" t="s">
        <v>16</v>
      </c>
      <c r="Y7" s="57" t="s">
        <v>14</v>
      </c>
      <c r="Z7" s="158" t="s">
        <v>58</v>
      </c>
      <c r="AA7" s="158" t="s">
        <v>43</v>
      </c>
      <c r="AB7" s="241"/>
      <c r="AC7" s="60" t="s">
        <v>35</v>
      </c>
      <c r="AD7" s="166" t="s">
        <v>79</v>
      </c>
      <c r="AE7" s="60" t="s">
        <v>70</v>
      </c>
      <c r="AF7" s="60" t="s">
        <v>63</v>
      </c>
      <c r="AG7" s="60" t="s">
        <v>59</v>
      </c>
      <c r="AH7" s="60" t="s">
        <v>44</v>
      </c>
      <c r="AI7" s="30"/>
      <c r="AJ7" s="28"/>
      <c r="AK7" s="28"/>
    </row>
    <row r="8" spans="1:37" s="4" customFormat="1" ht="87" customHeight="1">
      <c r="A8" s="61">
        <v>1</v>
      </c>
      <c r="B8" s="62" t="s">
        <v>95</v>
      </c>
      <c r="C8" s="63">
        <v>556</v>
      </c>
      <c r="D8" s="64">
        <v>276</v>
      </c>
      <c r="E8" s="65">
        <f aca="true" t="shared" si="0" ref="E8:E43">D8</f>
        <v>276</v>
      </c>
      <c r="F8" s="64">
        <v>9</v>
      </c>
      <c r="G8" s="65">
        <f aca="true" t="shared" si="1" ref="G8:G32">F8*30</f>
        <v>270</v>
      </c>
      <c r="H8" s="64">
        <v>6</v>
      </c>
      <c r="I8" s="65">
        <f aca="true" t="shared" si="2" ref="I8:I14">H8*50</f>
        <v>300</v>
      </c>
      <c r="J8" s="64"/>
      <c r="K8" s="65">
        <f aca="true" t="shared" si="3" ref="K8:K14">J8*300</f>
        <v>0</v>
      </c>
      <c r="L8" s="66"/>
      <c r="M8" s="65">
        <f aca="true" t="shared" si="4" ref="M8:M20">L8*600</f>
        <v>0</v>
      </c>
      <c r="N8" s="64">
        <f aca="true" t="shared" si="5" ref="N8:N43">M8+I8+G8+E8+K8</f>
        <v>846</v>
      </c>
      <c r="O8" s="161">
        <v>3</v>
      </c>
      <c r="P8" s="64">
        <v>47</v>
      </c>
      <c r="Q8" s="67">
        <f aca="true" t="shared" si="6" ref="Q8:Q31">P8</f>
        <v>47</v>
      </c>
      <c r="R8" s="64">
        <v>4</v>
      </c>
      <c r="S8" s="64"/>
      <c r="T8" s="68">
        <f aca="true" t="shared" si="7" ref="T8:T24">R8*5+S8*2</f>
        <v>20</v>
      </c>
      <c r="U8" s="68">
        <f aca="true" t="shared" si="8" ref="U8:U43">T8+Q8</f>
        <v>67</v>
      </c>
      <c r="V8" s="161">
        <v>1</v>
      </c>
      <c r="W8" s="201">
        <v>327</v>
      </c>
      <c r="X8" s="201">
        <v>180</v>
      </c>
      <c r="Y8" s="201">
        <v>632</v>
      </c>
      <c r="Z8" s="69">
        <v>2600</v>
      </c>
      <c r="AA8" s="202">
        <f aca="true" t="shared" si="9" ref="AA8:AA43">W8+X8+Y8+Z8</f>
        <v>3739</v>
      </c>
      <c r="AB8" s="161">
        <v>1</v>
      </c>
      <c r="AC8" s="70">
        <f aca="true" t="shared" si="10" ref="AC8:AC43">O8+V8+AB8</f>
        <v>5</v>
      </c>
      <c r="AD8" s="167">
        <v>1</v>
      </c>
      <c r="AE8" s="70">
        <v>1</v>
      </c>
      <c r="AF8" s="70">
        <v>6</v>
      </c>
      <c r="AG8" s="70">
        <v>1</v>
      </c>
      <c r="AH8" s="70">
        <v>3</v>
      </c>
      <c r="AI8" s="31">
        <v>1</v>
      </c>
      <c r="AJ8" s="203"/>
      <c r="AK8" s="203"/>
    </row>
    <row r="9" spans="1:37" s="4" customFormat="1" ht="93" customHeight="1">
      <c r="A9" s="61">
        <v>4</v>
      </c>
      <c r="B9" s="62" t="s">
        <v>102</v>
      </c>
      <c r="C9" s="63">
        <v>585</v>
      </c>
      <c r="D9" s="64">
        <v>213</v>
      </c>
      <c r="E9" s="65">
        <f t="shared" si="0"/>
        <v>213</v>
      </c>
      <c r="F9" s="64">
        <v>34</v>
      </c>
      <c r="G9" s="65">
        <f t="shared" si="1"/>
        <v>1020</v>
      </c>
      <c r="H9" s="64">
        <v>3</v>
      </c>
      <c r="I9" s="65">
        <f t="shared" si="2"/>
        <v>150</v>
      </c>
      <c r="J9" s="64"/>
      <c r="K9" s="65">
        <f t="shared" si="3"/>
        <v>0</v>
      </c>
      <c r="L9" s="66">
        <v>0</v>
      </c>
      <c r="M9" s="65">
        <f t="shared" si="4"/>
        <v>0</v>
      </c>
      <c r="N9" s="64">
        <f t="shared" si="5"/>
        <v>1383</v>
      </c>
      <c r="O9" s="161">
        <v>1</v>
      </c>
      <c r="P9" s="64">
        <v>32</v>
      </c>
      <c r="Q9" s="67">
        <f t="shared" si="6"/>
        <v>32</v>
      </c>
      <c r="R9" s="64"/>
      <c r="S9" s="64"/>
      <c r="T9" s="68">
        <f t="shared" si="7"/>
        <v>0</v>
      </c>
      <c r="U9" s="68">
        <f t="shared" si="8"/>
        <v>32</v>
      </c>
      <c r="V9" s="161">
        <v>4</v>
      </c>
      <c r="W9" s="64">
        <v>732</v>
      </c>
      <c r="X9" s="64">
        <v>823</v>
      </c>
      <c r="Y9" s="64"/>
      <c r="Z9" s="69"/>
      <c r="AA9" s="65">
        <f t="shared" si="9"/>
        <v>1555</v>
      </c>
      <c r="AB9" s="161">
        <v>6</v>
      </c>
      <c r="AC9" s="70">
        <f t="shared" si="10"/>
        <v>11</v>
      </c>
      <c r="AD9" s="167">
        <v>2</v>
      </c>
      <c r="AE9" s="70">
        <v>4</v>
      </c>
      <c r="AF9" s="70">
        <v>3</v>
      </c>
      <c r="AG9" s="70">
        <v>7</v>
      </c>
      <c r="AH9" s="70">
        <v>6</v>
      </c>
      <c r="AI9" s="31">
        <v>1</v>
      </c>
      <c r="AJ9" s="203"/>
      <c r="AK9" s="203"/>
    </row>
    <row r="10" spans="1:36" s="4" customFormat="1" ht="72.75" customHeight="1">
      <c r="A10" s="61">
        <v>3</v>
      </c>
      <c r="B10" s="62" t="s">
        <v>105</v>
      </c>
      <c r="C10" s="63">
        <v>735</v>
      </c>
      <c r="D10" s="64">
        <v>606</v>
      </c>
      <c r="E10" s="65">
        <f t="shared" si="0"/>
        <v>606</v>
      </c>
      <c r="F10" s="64">
        <v>2</v>
      </c>
      <c r="G10" s="65">
        <f t="shared" si="1"/>
        <v>60</v>
      </c>
      <c r="H10" s="64">
        <v>2</v>
      </c>
      <c r="I10" s="65">
        <f t="shared" si="2"/>
        <v>100</v>
      </c>
      <c r="J10" s="64"/>
      <c r="K10" s="65">
        <f t="shared" si="3"/>
        <v>0</v>
      </c>
      <c r="L10" s="66"/>
      <c r="M10" s="65">
        <f t="shared" si="4"/>
        <v>0</v>
      </c>
      <c r="N10" s="64">
        <f t="shared" si="5"/>
        <v>766</v>
      </c>
      <c r="O10" s="161">
        <v>5</v>
      </c>
      <c r="P10" s="64">
        <v>22</v>
      </c>
      <c r="Q10" s="67">
        <f t="shared" si="6"/>
        <v>22</v>
      </c>
      <c r="R10" s="64"/>
      <c r="S10" s="64"/>
      <c r="T10" s="68">
        <f t="shared" si="7"/>
        <v>0</v>
      </c>
      <c r="U10" s="68">
        <f t="shared" si="8"/>
        <v>22</v>
      </c>
      <c r="V10" s="161">
        <v>7</v>
      </c>
      <c r="W10" s="64">
        <v>1245.5</v>
      </c>
      <c r="X10" s="64">
        <v>716</v>
      </c>
      <c r="Y10" s="64">
        <v>385</v>
      </c>
      <c r="Z10" s="69"/>
      <c r="AA10" s="65">
        <f t="shared" si="9"/>
        <v>2346.5</v>
      </c>
      <c r="AB10" s="161">
        <v>2</v>
      </c>
      <c r="AC10" s="70">
        <f t="shared" si="10"/>
        <v>14</v>
      </c>
      <c r="AD10" s="167">
        <v>3</v>
      </c>
      <c r="AE10" s="70">
        <v>3</v>
      </c>
      <c r="AF10" s="70">
        <v>4</v>
      </c>
      <c r="AG10" s="70">
        <v>4</v>
      </c>
      <c r="AH10" s="70">
        <v>2</v>
      </c>
      <c r="AI10" s="31">
        <v>1</v>
      </c>
      <c r="AJ10" s="29"/>
    </row>
    <row r="11" spans="1:37" s="4" customFormat="1" ht="69.75">
      <c r="A11" s="71">
        <v>2</v>
      </c>
      <c r="B11" s="62" t="s">
        <v>98</v>
      </c>
      <c r="C11" s="63">
        <v>800</v>
      </c>
      <c r="D11" s="64">
        <v>330</v>
      </c>
      <c r="E11" s="65">
        <f t="shared" si="0"/>
        <v>330</v>
      </c>
      <c r="F11" s="64">
        <v>3</v>
      </c>
      <c r="G11" s="65">
        <f t="shared" si="1"/>
        <v>90</v>
      </c>
      <c r="H11" s="64"/>
      <c r="I11" s="65">
        <f t="shared" si="2"/>
        <v>0</v>
      </c>
      <c r="J11" s="64"/>
      <c r="K11" s="65">
        <f t="shared" si="3"/>
        <v>0</v>
      </c>
      <c r="L11" s="66"/>
      <c r="M11" s="65">
        <f t="shared" si="4"/>
        <v>0</v>
      </c>
      <c r="N11" s="64">
        <f t="shared" si="5"/>
        <v>420</v>
      </c>
      <c r="O11" s="161">
        <v>11</v>
      </c>
      <c r="P11" s="64">
        <v>45</v>
      </c>
      <c r="Q11" s="67">
        <f t="shared" si="6"/>
        <v>45</v>
      </c>
      <c r="R11" s="64">
        <v>1</v>
      </c>
      <c r="S11" s="64"/>
      <c r="T11" s="68">
        <f t="shared" si="7"/>
        <v>5</v>
      </c>
      <c r="U11" s="68">
        <f t="shared" si="8"/>
        <v>50</v>
      </c>
      <c r="V11" s="161">
        <v>2</v>
      </c>
      <c r="W11" s="64">
        <v>497.5</v>
      </c>
      <c r="X11" s="64">
        <v>70</v>
      </c>
      <c r="Y11" s="64">
        <v>677</v>
      </c>
      <c r="Z11" s="69">
        <v>450</v>
      </c>
      <c r="AA11" s="65">
        <f t="shared" si="9"/>
        <v>1694.5</v>
      </c>
      <c r="AB11" s="161">
        <v>5</v>
      </c>
      <c r="AC11" s="70">
        <f t="shared" si="10"/>
        <v>18</v>
      </c>
      <c r="AD11" s="167">
        <v>4</v>
      </c>
      <c r="AE11" s="70">
        <v>2</v>
      </c>
      <c r="AF11" s="70">
        <v>2</v>
      </c>
      <c r="AG11" s="70">
        <v>2</v>
      </c>
      <c r="AH11" s="70">
        <v>4</v>
      </c>
      <c r="AI11" s="31">
        <v>1</v>
      </c>
      <c r="AJ11" s="203"/>
      <c r="AK11" s="203"/>
    </row>
    <row r="12" spans="1:36" s="4" customFormat="1" ht="69.75">
      <c r="A12" s="61">
        <v>12</v>
      </c>
      <c r="B12" s="62" t="s">
        <v>99</v>
      </c>
      <c r="C12" s="63">
        <v>428</v>
      </c>
      <c r="D12" s="64">
        <v>243</v>
      </c>
      <c r="E12" s="65">
        <f t="shared" si="0"/>
        <v>243</v>
      </c>
      <c r="F12" s="64">
        <v>7</v>
      </c>
      <c r="G12" s="65">
        <f t="shared" si="1"/>
        <v>210</v>
      </c>
      <c r="H12" s="64">
        <v>5</v>
      </c>
      <c r="I12" s="65">
        <f t="shared" si="2"/>
        <v>250</v>
      </c>
      <c r="J12" s="64"/>
      <c r="K12" s="65">
        <f t="shared" si="3"/>
        <v>0</v>
      </c>
      <c r="L12" s="66">
        <v>0</v>
      </c>
      <c r="M12" s="65">
        <f t="shared" si="4"/>
        <v>0</v>
      </c>
      <c r="N12" s="64">
        <f t="shared" si="5"/>
        <v>703</v>
      </c>
      <c r="O12" s="161">
        <v>6</v>
      </c>
      <c r="P12" s="64">
        <v>23</v>
      </c>
      <c r="Q12" s="67">
        <f t="shared" si="6"/>
        <v>23</v>
      </c>
      <c r="R12" s="64"/>
      <c r="S12" s="64"/>
      <c r="T12" s="68">
        <f t="shared" si="7"/>
        <v>0</v>
      </c>
      <c r="U12" s="68">
        <f t="shared" si="8"/>
        <v>23</v>
      </c>
      <c r="V12" s="161">
        <v>5</v>
      </c>
      <c r="W12" s="64">
        <v>470</v>
      </c>
      <c r="X12" s="64">
        <v>291</v>
      </c>
      <c r="Y12" s="64">
        <v>650</v>
      </c>
      <c r="Z12" s="69"/>
      <c r="AA12" s="65">
        <f t="shared" si="9"/>
        <v>1411</v>
      </c>
      <c r="AB12" s="161">
        <v>7</v>
      </c>
      <c r="AC12" s="70">
        <f t="shared" si="10"/>
        <v>18</v>
      </c>
      <c r="AD12" s="167">
        <v>5</v>
      </c>
      <c r="AE12" s="70">
        <v>12</v>
      </c>
      <c r="AF12" s="70">
        <v>10</v>
      </c>
      <c r="AG12" s="70">
        <v>10</v>
      </c>
      <c r="AH12" s="70">
        <v>8</v>
      </c>
      <c r="AI12" s="31">
        <v>1</v>
      </c>
      <c r="AJ12" s="29"/>
    </row>
    <row r="13" spans="1:37" s="4" customFormat="1" ht="69.75">
      <c r="A13" s="71">
        <v>5</v>
      </c>
      <c r="B13" s="62" t="s">
        <v>66</v>
      </c>
      <c r="C13" s="63">
        <v>635</v>
      </c>
      <c r="D13" s="64">
        <v>530</v>
      </c>
      <c r="E13" s="65">
        <f t="shared" si="0"/>
        <v>530</v>
      </c>
      <c r="F13" s="64">
        <v>18</v>
      </c>
      <c r="G13" s="65">
        <f t="shared" si="1"/>
        <v>540</v>
      </c>
      <c r="H13" s="64"/>
      <c r="I13" s="65">
        <f t="shared" si="2"/>
        <v>0</v>
      </c>
      <c r="J13" s="64"/>
      <c r="K13" s="65">
        <f t="shared" si="3"/>
        <v>0</v>
      </c>
      <c r="L13" s="66">
        <v>0</v>
      </c>
      <c r="M13" s="65">
        <f t="shared" si="4"/>
        <v>0</v>
      </c>
      <c r="N13" s="64">
        <f t="shared" si="5"/>
        <v>1070</v>
      </c>
      <c r="O13" s="161">
        <v>2</v>
      </c>
      <c r="P13" s="64">
        <v>22</v>
      </c>
      <c r="Q13" s="67">
        <f t="shared" si="6"/>
        <v>22</v>
      </c>
      <c r="R13" s="64"/>
      <c r="S13" s="64"/>
      <c r="T13" s="68">
        <f t="shared" si="7"/>
        <v>0</v>
      </c>
      <c r="U13" s="68">
        <f t="shared" si="8"/>
        <v>22</v>
      </c>
      <c r="V13" s="161">
        <v>6</v>
      </c>
      <c r="W13" s="64">
        <v>380.1</v>
      </c>
      <c r="X13" s="64">
        <v>295.5</v>
      </c>
      <c r="Y13" s="64">
        <v>142.5</v>
      </c>
      <c r="Z13" s="69"/>
      <c r="AA13" s="65">
        <f t="shared" si="9"/>
        <v>818.1</v>
      </c>
      <c r="AB13" s="161">
        <v>12</v>
      </c>
      <c r="AC13" s="70">
        <f t="shared" si="10"/>
        <v>20</v>
      </c>
      <c r="AD13" s="167">
        <v>6</v>
      </c>
      <c r="AE13" s="70">
        <v>5</v>
      </c>
      <c r="AF13" s="70">
        <v>5</v>
      </c>
      <c r="AG13" s="70">
        <v>6</v>
      </c>
      <c r="AH13" s="70">
        <v>11</v>
      </c>
      <c r="AI13" s="31">
        <v>1</v>
      </c>
      <c r="AJ13" s="203"/>
      <c r="AK13" s="203"/>
    </row>
    <row r="14" spans="1:37" s="4" customFormat="1" ht="69.75">
      <c r="A14" s="71">
        <v>11</v>
      </c>
      <c r="B14" s="62" t="s">
        <v>48</v>
      </c>
      <c r="C14" s="63">
        <v>635</v>
      </c>
      <c r="D14" s="64">
        <v>241</v>
      </c>
      <c r="E14" s="65">
        <f t="shared" si="0"/>
        <v>241</v>
      </c>
      <c r="F14" s="64">
        <v>6</v>
      </c>
      <c r="G14" s="65">
        <f t="shared" si="1"/>
        <v>180</v>
      </c>
      <c r="H14" s="64">
        <v>2</v>
      </c>
      <c r="I14" s="65">
        <f t="shared" si="2"/>
        <v>100</v>
      </c>
      <c r="J14" s="64"/>
      <c r="K14" s="65">
        <f t="shared" si="3"/>
        <v>0</v>
      </c>
      <c r="L14" s="66">
        <v>0</v>
      </c>
      <c r="M14" s="65">
        <f t="shared" si="4"/>
        <v>0</v>
      </c>
      <c r="N14" s="64">
        <f t="shared" si="5"/>
        <v>521</v>
      </c>
      <c r="O14" s="161">
        <v>9</v>
      </c>
      <c r="P14" s="64">
        <v>15</v>
      </c>
      <c r="Q14" s="67">
        <f t="shared" si="6"/>
        <v>15</v>
      </c>
      <c r="R14" s="64"/>
      <c r="S14" s="64">
        <v>1</v>
      </c>
      <c r="T14" s="68">
        <f t="shared" si="7"/>
        <v>2</v>
      </c>
      <c r="U14" s="68">
        <f t="shared" si="8"/>
        <v>17</v>
      </c>
      <c r="V14" s="161">
        <v>8</v>
      </c>
      <c r="W14" s="64">
        <v>400</v>
      </c>
      <c r="X14" s="64">
        <v>127</v>
      </c>
      <c r="Y14" s="64">
        <v>300</v>
      </c>
      <c r="Z14" s="69"/>
      <c r="AA14" s="65">
        <f t="shared" si="9"/>
        <v>827</v>
      </c>
      <c r="AB14" s="161">
        <v>11</v>
      </c>
      <c r="AC14" s="70">
        <f t="shared" si="10"/>
        <v>28</v>
      </c>
      <c r="AD14" s="167">
        <v>7</v>
      </c>
      <c r="AE14" s="70">
        <v>11</v>
      </c>
      <c r="AF14" s="70">
        <v>1</v>
      </c>
      <c r="AG14" s="70">
        <v>3</v>
      </c>
      <c r="AH14" s="70">
        <v>5</v>
      </c>
      <c r="AI14" s="31">
        <v>1</v>
      </c>
      <c r="AJ14" s="203"/>
      <c r="AK14" s="203"/>
    </row>
    <row r="15" spans="1:37" s="4" customFormat="1" ht="69.75" customHeight="1">
      <c r="A15" s="61">
        <v>10</v>
      </c>
      <c r="B15" s="62" t="s">
        <v>93</v>
      </c>
      <c r="C15" s="63">
        <v>605</v>
      </c>
      <c r="D15" s="64">
        <v>159</v>
      </c>
      <c r="E15" s="65">
        <f t="shared" si="0"/>
        <v>159</v>
      </c>
      <c r="F15" s="64">
        <v>6</v>
      </c>
      <c r="G15" s="65">
        <f t="shared" si="1"/>
        <v>180</v>
      </c>
      <c r="H15" s="64"/>
      <c r="I15" s="65">
        <v>50</v>
      </c>
      <c r="J15" s="64"/>
      <c r="K15" s="65">
        <f>J15*300*2</f>
        <v>0</v>
      </c>
      <c r="L15" s="66"/>
      <c r="M15" s="65">
        <f t="shared" si="4"/>
        <v>0</v>
      </c>
      <c r="N15" s="64">
        <f t="shared" si="5"/>
        <v>389</v>
      </c>
      <c r="O15" s="161">
        <v>14</v>
      </c>
      <c r="P15" s="64">
        <v>14</v>
      </c>
      <c r="Q15" s="67">
        <f t="shared" si="6"/>
        <v>14</v>
      </c>
      <c r="R15" s="64"/>
      <c r="S15" s="64"/>
      <c r="T15" s="68">
        <f t="shared" si="7"/>
        <v>0</v>
      </c>
      <c r="U15" s="68">
        <f t="shared" si="8"/>
        <v>14</v>
      </c>
      <c r="V15" s="161">
        <v>10</v>
      </c>
      <c r="W15" s="64">
        <v>840.8</v>
      </c>
      <c r="X15" s="64">
        <v>319</v>
      </c>
      <c r="Y15" s="64">
        <v>125</v>
      </c>
      <c r="Z15" s="69"/>
      <c r="AA15" s="65">
        <f t="shared" si="9"/>
        <v>1284.8</v>
      </c>
      <c r="AB15" s="161">
        <v>8</v>
      </c>
      <c r="AC15" s="70">
        <f t="shared" si="10"/>
        <v>32</v>
      </c>
      <c r="AD15" s="167">
        <v>8</v>
      </c>
      <c r="AE15" s="70">
        <v>10</v>
      </c>
      <c r="AF15" s="70">
        <v>8</v>
      </c>
      <c r="AG15" s="70">
        <v>13</v>
      </c>
      <c r="AH15" s="70">
        <v>17</v>
      </c>
      <c r="AI15" s="31">
        <v>1</v>
      </c>
      <c r="AJ15" s="203"/>
      <c r="AK15" s="203"/>
    </row>
    <row r="16" spans="1:36" s="4" customFormat="1" ht="69.75">
      <c r="A16" s="61">
        <v>6</v>
      </c>
      <c r="B16" s="62" t="s">
        <v>106</v>
      </c>
      <c r="C16" s="63">
        <v>613</v>
      </c>
      <c r="D16" s="64">
        <v>89</v>
      </c>
      <c r="E16" s="65">
        <f t="shared" si="0"/>
        <v>89</v>
      </c>
      <c r="F16" s="64">
        <v>3</v>
      </c>
      <c r="G16" s="65">
        <f t="shared" si="1"/>
        <v>90</v>
      </c>
      <c r="H16" s="64">
        <v>1</v>
      </c>
      <c r="I16" s="65">
        <f>H16*50</f>
        <v>50</v>
      </c>
      <c r="J16" s="64">
        <v>1</v>
      </c>
      <c r="K16" s="65">
        <f>J16*300</f>
        <v>300</v>
      </c>
      <c r="L16" s="66">
        <v>0</v>
      </c>
      <c r="M16" s="65">
        <f t="shared" si="4"/>
        <v>0</v>
      </c>
      <c r="N16" s="64">
        <f t="shared" si="5"/>
        <v>529</v>
      </c>
      <c r="O16" s="161">
        <v>8</v>
      </c>
      <c r="P16" s="64">
        <v>5</v>
      </c>
      <c r="Q16" s="67">
        <f t="shared" si="6"/>
        <v>5</v>
      </c>
      <c r="R16" s="64"/>
      <c r="S16" s="64"/>
      <c r="T16" s="68">
        <f t="shared" si="7"/>
        <v>0</v>
      </c>
      <c r="U16" s="68">
        <f t="shared" si="8"/>
        <v>5</v>
      </c>
      <c r="V16" s="161">
        <v>13</v>
      </c>
      <c r="W16" s="64">
        <v>379</v>
      </c>
      <c r="X16" s="64">
        <v>70</v>
      </c>
      <c r="Y16" s="64">
        <v>295</v>
      </c>
      <c r="Z16" s="69"/>
      <c r="AA16" s="65">
        <f t="shared" si="9"/>
        <v>744</v>
      </c>
      <c r="AB16" s="161">
        <v>13</v>
      </c>
      <c r="AC16" s="70">
        <f t="shared" si="10"/>
        <v>34</v>
      </c>
      <c r="AD16" s="167">
        <v>10</v>
      </c>
      <c r="AE16" s="70">
        <v>6</v>
      </c>
      <c r="AF16" s="70">
        <v>12</v>
      </c>
      <c r="AG16" s="70">
        <v>14</v>
      </c>
      <c r="AH16" s="70">
        <v>19</v>
      </c>
      <c r="AI16" s="31">
        <v>1</v>
      </c>
      <c r="AJ16" s="29"/>
    </row>
    <row r="17" spans="1:37" s="4" customFormat="1" ht="69.75">
      <c r="A17" s="61">
        <v>13</v>
      </c>
      <c r="B17" s="62" t="s">
        <v>109</v>
      </c>
      <c r="C17" s="204">
        <v>870</v>
      </c>
      <c r="D17" s="64">
        <v>272</v>
      </c>
      <c r="E17" s="65">
        <f t="shared" si="0"/>
        <v>272</v>
      </c>
      <c r="F17" s="64"/>
      <c r="G17" s="65">
        <f t="shared" si="1"/>
        <v>0</v>
      </c>
      <c r="H17" s="64"/>
      <c r="I17" s="65">
        <f>H17*50</f>
        <v>0</v>
      </c>
      <c r="J17" s="64"/>
      <c r="K17" s="65">
        <f>J17*300</f>
        <v>0</v>
      </c>
      <c r="L17" s="66">
        <v>0</v>
      </c>
      <c r="M17" s="65">
        <f t="shared" si="4"/>
        <v>0</v>
      </c>
      <c r="N17" s="64">
        <f t="shared" si="5"/>
        <v>272</v>
      </c>
      <c r="O17" s="161">
        <v>16</v>
      </c>
      <c r="P17" s="64">
        <v>33</v>
      </c>
      <c r="Q17" s="67">
        <f t="shared" si="6"/>
        <v>33</v>
      </c>
      <c r="R17" s="64"/>
      <c r="S17" s="64"/>
      <c r="T17" s="68">
        <f t="shared" si="7"/>
        <v>0</v>
      </c>
      <c r="U17" s="68">
        <f t="shared" si="8"/>
        <v>33</v>
      </c>
      <c r="V17" s="161">
        <v>3</v>
      </c>
      <c r="W17" s="64">
        <v>599</v>
      </c>
      <c r="X17" s="64"/>
      <c r="Y17" s="64"/>
      <c r="Z17" s="69"/>
      <c r="AA17" s="65">
        <f t="shared" si="9"/>
        <v>599</v>
      </c>
      <c r="AB17" s="161">
        <v>17</v>
      </c>
      <c r="AC17" s="70">
        <f t="shared" si="10"/>
        <v>36</v>
      </c>
      <c r="AD17" s="167">
        <v>12</v>
      </c>
      <c r="AE17" s="70">
        <v>13</v>
      </c>
      <c r="AF17" s="70">
        <v>13</v>
      </c>
      <c r="AG17" s="70">
        <v>8</v>
      </c>
      <c r="AH17" s="70">
        <v>7</v>
      </c>
      <c r="AI17" s="31">
        <v>1</v>
      </c>
      <c r="AJ17" s="203"/>
      <c r="AK17" s="203"/>
    </row>
    <row r="18" spans="1:37" s="4" customFormat="1" ht="69.75">
      <c r="A18" s="61">
        <v>9</v>
      </c>
      <c r="B18" s="62" t="s">
        <v>45</v>
      </c>
      <c r="C18" s="63">
        <v>332</v>
      </c>
      <c r="D18" s="64">
        <v>146</v>
      </c>
      <c r="E18" s="65">
        <f t="shared" si="0"/>
        <v>146</v>
      </c>
      <c r="F18" s="64">
        <v>1</v>
      </c>
      <c r="G18" s="65">
        <f t="shared" si="1"/>
        <v>30</v>
      </c>
      <c r="H18" s="64"/>
      <c r="I18" s="65">
        <f>H18*50</f>
        <v>0</v>
      </c>
      <c r="J18" s="64"/>
      <c r="K18" s="65">
        <f>J18*300</f>
        <v>0</v>
      </c>
      <c r="L18" s="66">
        <v>0</v>
      </c>
      <c r="M18" s="65">
        <f t="shared" si="4"/>
        <v>0</v>
      </c>
      <c r="N18" s="64">
        <f t="shared" si="5"/>
        <v>176</v>
      </c>
      <c r="O18" s="161">
        <v>22</v>
      </c>
      <c r="P18" s="64">
        <v>13</v>
      </c>
      <c r="Q18" s="67">
        <f t="shared" si="6"/>
        <v>13</v>
      </c>
      <c r="R18" s="64"/>
      <c r="S18" s="64"/>
      <c r="T18" s="68">
        <f t="shared" si="7"/>
        <v>0</v>
      </c>
      <c r="U18" s="68">
        <f t="shared" si="8"/>
        <v>13</v>
      </c>
      <c r="V18" s="161">
        <v>11</v>
      </c>
      <c r="W18" s="64">
        <v>1050</v>
      </c>
      <c r="X18" s="64">
        <v>702</v>
      </c>
      <c r="Y18" s="64"/>
      <c r="Z18" s="72"/>
      <c r="AA18" s="65">
        <f t="shared" si="9"/>
        <v>1752</v>
      </c>
      <c r="AB18" s="161">
        <v>4</v>
      </c>
      <c r="AC18" s="70">
        <f t="shared" si="10"/>
        <v>37</v>
      </c>
      <c r="AD18" s="167">
        <v>11</v>
      </c>
      <c r="AE18" s="70">
        <v>9</v>
      </c>
      <c r="AF18" s="70">
        <v>14</v>
      </c>
      <c r="AG18" s="70">
        <v>20</v>
      </c>
      <c r="AH18" s="70">
        <v>15</v>
      </c>
      <c r="AI18" s="31">
        <v>1</v>
      </c>
      <c r="AJ18" s="203"/>
      <c r="AK18" s="203"/>
    </row>
    <row r="19" spans="1:36" s="4" customFormat="1" ht="69.75">
      <c r="A19" s="71">
        <v>14</v>
      </c>
      <c r="B19" s="62" t="s">
        <v>103</v>
      </c>
      <c r="C19" s="63">
        <v>468</v>
      </c>
      <c r="D19" s="64">
        <v>103</v>
      </c>
      <c r="E19" s="65">
        <f t="shared" si="0"/>
        <v>103</v>
      </c>
      <c r="F19" s="64">
        <v>2</v>
      </c>
      <c r="G19" s="65">
        <f t="shared" si="1"/>
        <v>60</v>
      </c>
      <c r="H19" s="64">
        <v>1</v>
      </c>
      <c r="I19" s="65">
        <f>H19*50</f>
        <v>50</v>
      </c>
      <c r="J19" s="64">
        <v>2</v>
      </c>
      <c r="K19" s="65">
        <v>600</v>
      </c>
      <c r="L19" s="66"/>
      <c r="M19" s="65">
        <f t="shared" si="4"/>
        <v>0</v>
      </c>
      <c r="N19" s="64">
        <f t="shared" si="5"/>
        <v>813</v>
      </c>
      <c r="O19" s="161">
        <v>4</v>
      </c>
      <c r="P19" s="64">
        <v>2</v>
      </c>
      <c r="Q19" s="67">
        <f t="shared" si="6"/>
        <v>2</v>
      </c>
      <c r="R19" s="64"/>
      <c r="S19" s="64"/>
      <c r="T19" s="68">
        <f t="shared" si="7"/>
        <v>0</v>
      </c>
      <c r="U19" s="68">
        <f t="shared" si="8"/>
        <v>2</v>
      </c>
      <c r="V19" s="161">
        <v>15</v>
      </c>
      <c r="W19" s="64">
        <v>105</v>
      </c>
      <c r="X19" s="64">
        <v>155</v>
      </c>
      <c r="Y19" s="64">
        <v>275</v>
      </c>
      <c r="Z19" s="72"/>
      <c r="AA19" s="65">
        <f t="shared" si="9"/>
        <v>535</v>
      </c>
      <c r="AB19" s="161">
        <v>18</v>
      </c>
      <c r="AC19" s="70">
        <f t="shared" si="10"/>
        <v>37</v>
      </c>
      <c r="AD19" s="167">
        <v>13</v>
      </c>
      <c r="AE19" s="70">
        <v>14</v>
      </c>
      <c r="AF19" s="70">
        <v>9</v>
      </c>
      <c r="AG19" s="70">
        <v>11</v>
      </c>
      <c r="AH19" s="70">
        <v>9</v>
      </c>
      <c r="AI19" s="31">
        <v>1</v>
      </c>
      <c r="AJ19" s="29"/>
    </row>
    <row r="20" spans="1:37" s="4" customFormat="1" ht="69.75">
      <c r="A20" s="71">
        <v>29</v>
      </c>
      <c r="B20" s="62" t="s">
        <v>94</v>
      </c>
      <c r="C20" s="63">
        <v>459</v>
      </c>
      <c r="D20" s="64"/>
      <c r="E20" s="65">
        <f t="shared" si="0"/>
        <v>0</v>
      </c>
      <c r="F20" s="64">
        <v>4</v>
      </c>
      <c r="G20" s="65">
        <f t="shared" si="1"/>
        <v>120</v>
      </c>
      <c r="H20" s="64"/>
      <c r="I20" s="65">
        <f>H20*50</f>
        <v>0</v>
      </c>
      <c r="J20" s="64"/>
      <c r="K20" s="65">
        <f>J20*300*2</f>
        <v>0</v>
      </c>
      <c r="L20" s="66">
        <v>0</v>
      </c>
      <c r="M20" s="65">
        <f t="shared" si="4"/>
        <v>0</v>
      </c>
      <c r="N20" s="64">
        <f t="shared" si="5"/>
        <v>120</v>
      </c>
      <c r="O20" s="161">
        <v>26</v>
      </c>
      <c r="P20" s="64">
        <v>9</v>
      </c>
      <c r="Q20" s="67">
        <f t="shared" si="6"/>
        <v>9</v>
      </c>
      <c r="R20" s="64"/>
      <c r="S20" s="64"/>
      <c r="T20" s="68">
        <f t="shared" si="7"/>
        <v>0</v>
      </c>
      <c r="U20" s="68">
        <f t="shared" si="8"/>
        <v>9</v>
      </c>
      <c r="V20" s="161">
        <v>12</v>
      </c>
      <c r="W20" s="64"/>
      <c r="X20" s="64">
        <v>2119</v>
      </c>
      <c r="Y20" s="205">
        <v>105</v>
      </c>
      <c r="Z20" s="69"/>
      <c r="AA20" s="65">
        <f t="shared" si="9"/>
        <v>2224</v>
      </c>
      <c r="AB20" s="161">
        <v>3</v>
      </c>
      <c r="AC20" s="70">
        <f t="shared" si="10"/>
        <v>41</v>
      </c>
      <c r="AD20" s="167">
        <v>14</v>
      </c>
      <c r="AE20" s="70" t="s">
        <v>65</v>
      </c>
      <c r="AF20" s="70" t="s">
        <v>65</v>
      </c>
      <c r="AG20" s="70">
        <v>9</v>
      </c>
      <c r="AH20" s="70">
        <v>14</v>
      </c>
      <c r="AI20" s="31">
        <v>1</v>
      </c>
      <c r="AJ20" s="203"/>
      <c r="AK20" s="203"/>
    </row>
    <row r="21" spans="1:37" s="4" customFormat="1" ht="69.75">
      <c r="A21" s="61">
        <v>7</v>
      </c>
      <c r="B21" s="62" t="s">
        <v>91</v>
      </c>
      <c r="C21" s="63">
        <v>694</v>
      </c>
      <c r="D21" s="64">
        <v>430</v>
      </c>
      <c r="E21" s="65">
        <f t="shared" si="0"/>
        <v>430</v>
      </c>
      <c r="F21" s="64">
        <v>4</v>
      </c>
      <c r="G21" s="65">
        <f t="shared" si="1"/>
        <v>120</v>
      </c>
      <c r="H21" s="64"/>
      <c r="I21" s="65">
        <f>H21*50*2</f>
        <v>0</v>
      </c>
      <c r="J21" s="64"/>
      <c r="K21" s="65">
        <f aca="true" t="shared" si="11" ref="K21:K43">J21*300</f>
        <v>0</v>
      </c>
      <c r="L21" s="66"/>
      <c r="M21" s="65">
        <v>0</v>
      </c>
      <c r="N21" s="64">
        <f t="shared" si="5"/>
        <v>550</v>
      </c>
      <c r="O21" s="161">
        <v>7</v>
      </c>
      <c r="P21" s="64">
        <v>2</v>
      </c>
      <c r="Q21" s="67">
        <f t="shared" si="6"/>
        <v>2</v>
      </c>
      <c r="R21" s="64"/>
      <c r="S21" s="64"/>
      <c r="T21" s="68">
        <f t="shared" si="7"/>
        <v>0</v>
      </c>
      <c r="U21" s="68">
        <f t="shared" si="8"/>
        <v>2</v>
      </c>
      <c r="V21" s="161">
        <v>16</v>
      </c>
      <c r="W21" s="64">
        <v>426</v>
      </c>
      <c r="X21" s="64">
        <v>2</v>
      </c>
      <c r="Y21" s="64">
        <v>10</v>
      </c>
      <c r="Z21" s="69"/>
      <c r="AA21" s="65">
        <f t="shared" si="9"/>
        <v>438</v>
      </c>
      <c r="AB21" s="161">
        <v>20</v>
      </c>
      <c r="AC21" s="70">
        <f t="shared" si="10"/>
        <v>43</v>
      </c>
      <c r="AD21" s="167">
        <v>15</v>
      </c>
      <c r="AE21" s="70">
        <v>14</v>
      </c>
      <c r="AF21" s="70">
        <v>9</v>
      </c>
      <c r="AG21" s="70">
        <v>11</v>
      </c>
      <c r="AH21" s="70">
        <v>9</v>
      </c>
      <c r="AI21" s="31">
        <v>1</v>
      </c>
      <c r="AJ21" s="203"/>
      <c r="AK21" s="203"/>
    </row>
    <row r="22" spans="1:37" s="4" customFormat="1" ht="68.25" customHeight="1">
      <c r="A22" s="61">
        <v>19</v>
      </c>
      <c r="B22" s="62" t="s">
        <v>50</v>
      </c>
      <c r="C22" s="63">
        <v>303</v>
      </c>
      <c r="D22" s="64">
        <v>100</v>
      </c>
      <c r="E22" s="65">
        <f t="shared" si="0"/>
        <v>100</v>
      </c>
      <c r="F22" s="64">
        <v>10</v>
      </c>
      <c r="G22" s="65">
        <f t="shared" si="1"/>
        <v>300</v>
      </c>
      <c r="H22" s="64"/>
      <c r="I22" s="65">
        <f>H22*50*2</f>
        <v>0</v>
      </c>
      <c r="J22" s="64"/>
      <c r="K22" s="65">
        <f t="shared" si="11"/>
        <v>0</v>
      </c>
      <c r="L22" s="66">
        <v>0</v>
      </c>
      <c r="M22" s="65">
        <f aca="true" t="shared" si="12" ref="M22:M43">L22*600</f>
        <v>0</v>
      </c>
      <c r="N22" s="64">
        <f t="shared" si="5"/>
        <v>400</v>
      </c>
      <c r="O22" s="161">
        <v>12</v>
      </c>
      <c r="P22" s="64">
        <v>15</v>
      </c>
      <c r="Q22" s="67">
        <f t="shared" si="6"/>
        <v>15</v>
      </c>
      <c r="R22" s="64"/>
      <c r="S22" s="64"/>
      <c r="T22" s="68">
        <f t="shared" si="7"/>
        <v>0</v>
      </c>
      <c r="U22" s="68">
        <f t="shared" si="8"/>
        <v>15</v>
      </c>
      <c r="V22" s="161">
        <v>9</v>
      </c>
      <c r="W22" s="64">
        <v>289</v>
      </c>
      <c r="X22" s="64">
        <v>4</v>
      </c>
      <c r="Y22" s="206"/>
      <c r="Z22" s="69"/>
      <c r="AA22" s="65">
        <f t="shared" si="9"/>
        <v>293</v>
      </c>
      <c r="AB22" s="161">
        <v>23</v>
      </c>
      <c r="AC22" s="70">
        <f t="shared" si="10"/>
        <v>44</v>
      </c>
      <c r="AD22" s="167">
        <v>16</v>
      </c>
      <c r="AE22" s="70">
        <v>19</v>
      </c>
      <c r="AF22" s="70" t="s">
        <v>65</v>
      </c>
      <c r="AG22" s="70">
        <v>12</v>
      </c>
      <c r="AH22" s="70">
        <v>25</v>
      </c>
      <c r="AI22" s="31">
        <v>1</v>
      </c>
      <c r="AJ22" s="203"/>
      <c r="AK22" s="203"/>
    </row>
    <row r="23" spans="1:37" s="4" customFormat="1" ht="69.75">
      <c r="A23" s="61">
        <v>16</v>
      </c>
      <c r="B23" s="62" t="s">
        <v>67</v>
      </c>
      <c r="C23" s="63">
        <v>208</v>
      </c>
      <c r="D23" s="64">
        <v>10</v>
      </c>
      <c r="E23" s="65">
        <f t="shared" si="0"/>
        <v>10</v>
      </c>
      <c r="F23" s="64">
        <v>7</v>
      </c>
      <c r="G23" s="65">
        <f t="shared" si="1"/>
        <v>210</v>
      </c>
      <c r="H23" s="64"/>
      <c r="I23" s="65">
        <f>H23*50</f>
        <v>0</v>
      </c>
      <c r="J23" s="64"/>
      <c r="K23" s="65">
        <f t="shared" si="11"/>
        <v>0</v>
      </c>
      <c r="L23" s="66">
        <v>0</v>
      </c>
      <c r="M23" s="65">
        <f t="shared" si="12"/>
        <v>0</v>
      </c>
      <c r="N23" s="64">
        <f t="shared" si="5"/>
        <v>220</v>
      </c>
      <c r="O23" s="161">
        <v>18</v>
      </c>
      <c r="P23" s="64">
        <v>3</v>
      </c>
      <c r="Q23" s="67">
        <f t="shared" si="6"/>
        <v>3</v>
      </c>
      <c r="R23" s="64"/>
      <c r="S23" s="64"/>
      <c r="T23" s="68">
        <f t="shared" si="7"/>
        <v>0</v>
      </c>
      <c r="U23" s="68">
        <f t="shared" si="8"/>
        <v>3</v>
      </c>
      <c r="V23" s="161">
        <v>14</v>
      </c>
      <c r="W23" s="64">
        <v>36</v>
      </c>
      <c r="X23" s="64">
        <v>655</v>
      </c>
      <c r="Y23" s="64"/>
      <c r="Z23" s="69"/>
      <c r="AA23" s="65">
        <f t="shared" si="9"/>
        <v>691</v>
      </c>
      <c r="AB23" s="161">
        <v>15</v>
      </c>
      <c r="AC23" s="70">
        <f t="shared" si="10"/>
        <v>47</v>
      </c>
      <c r="AD23" s="167">
        <v>17</v>
      </c>
      <c r="AE23" s="70">
        <v>16</v>
      </c>
      <c r="AF23" s="70">
        <v>21</v>
      </c>
      <c r="AG23" s="70">
        <v>21</v>
      </c>
      <c r="AH23" s="70">
        <v>24</v>
      </c>
      <c r="AI23" s="31">
        <v>1</v>
      </c>
      <c r="AJ23" s="207"/>
      <c r="AK23" s="203"/>
    </row>
    <row r="24" spans="1:37" s="4" customFormat="1" ht="69.75">
      <c r="A24" s="71">
        <v>17</v>
      </c>
      <c r="B24" s="62" t="s">
        <v>104</v>
      </c>
      <c r="C24" s="63">
        <v>530</v>
      </c>
      <c r="D24" s="64">
        <v>388</v>
      </c>
      <c r="E24" s="65">
        <f t="shared" si="0"/>
        <v>388</v>
      </c>
      <c r="F24" s="64">
        <v>3</v>
      </c>
      <c r="G24" s="65">
        <f t="shared" si="1"/>
        <v>90</v>
      </c>
      <c r="H24" s="64"/>
      <c r="I24" s="65">
        <f>H24*50*2</f>
        <v>0</v>
      </c>
      <c r="J24" s="64"/>
      <c r="K24" s="65">
        <f t="shared" si="11"/>
        <v>0</v>
      </c>
      <c r="L24" s="66">
        <v>0</v>
      </c>
      <c r="M24" s="65">
        <f t="shared" si="12"/>
        <v>0</v>
      </c>
      <c r="N24" s="64">
        <f t="shared" si="5"/>
        <v>478</v>
      </c>
      <c r="O24" s="161">
        <v>10</v>
      </c>
      <c r="P24" s="64">
        <v>1</v>
      </c>
      <c r="Q24" s="67">
        <f t="shared" si="6"/>
        <v>1</v>
      </c>
      <c r="R24" s="64"/>
      <c r="S24" s="64"/>
      <c r="T24" s="68">
        <f t="shared" si="7"/>
        <v>0</v>
      </c>
      <c r="U24" s="68">
        <f t="shared" si="8"/>
        <v>1</v>
      </c>
      <c r="V24" s="161">
        <v>19</v>
      </c>
      <c r="W24" s="64">
        <v>439</v>
      </c>
      <c r="X24" s="64">
        <v>5</v>
      </c>
      <c r="Y24" s="64"/>
      <c r="Z24" s="69"/>
      <c r="AA24" s="65">
        <f t="shared" si="9"/>
        <v>444</v>
      </c>
      <c r="AB24" s="161">
        <v>19</v>
      </c>
      <c r="AC24" s="70">
        <f t="shared" si="10"/>
        <v>48</v>
      </c>
      <c r="AD24" s="167">
        <v>18</v>
      </c>
      <c r="AE24" s="70">
        <v>17</v>
      </c>
      <c r="AF24" s="70">
        <v>17</v>
      </c>
      <c r="AG24" s="70">
        <v>17</v>
      </c>
      <c r="AH24" s="70">
        <v>12</v>
      </c>
      <c r="AI24" s="31">
        <v>1</v>
      </c>
      <c r="AJ24" s="203"/>
      <c r="AK24" s="203"/>
    </row>
    <row r="25" spans="1:36" s="4" customFormat="1" ht="69.75">
      <c r="A25" s="61">
        <v>25</v>
      </c>
      <c r="B25" s="62" t="s">
        <v>108</v>
      </c>
      <c r="C25" s="63">
        <v>205</v>
      </c>
      <c r="D25" s="64">
        <v>146</v>
      </c>
      <c r="E25" s="65">
        <f t="shared" si="0"/>
        <v>146</v>
      </c>
      <c r="F25" s="64"/>
      <c r="G25" s="65">
        <f t="shared" si="1"/>
        <v>0</v>
      </c>
      <c r="H25" s="64">
        <v>2</v>
      </c>
      <c r="I25" s="65">
        <v>200</v>
      </c>
      <c r="J25" s="64"/>
      <c r="K25" s="65">
        <f t="shared" si="11"/>
        <v>0</v>
      </c>
      <c r="L25" s="66">
        <v>0</v>
      </c>
      <c r="M25" s="65">
        <f t="shared" si="12"/>
        <v>0</v>
      </c>
      <c r="N25" s="64">
        <f t="shared" si="5"/>
        <v>346</v>
      </c>
      <c r="O25" s="161">
        <v>15</v>
      </c>
      <c r="P25" s="64">
        <v>2</v>
      </c>
      <c r="Q25" s="67">
        <f t="shared" si="6"/>
        <v>2</v>
      </c>
      <c r="R25" s="64"/>
      <c r="S25" s="64"/>
      <c r="T25" s="68">
        <v>0</v>
      </c>
      <c r="U25" s="68">
        <f t="shared" si="8"/>
        <v>2</v>
      </c>
      <c r="V25" s="161">
        <v>17</v>
      </c>
      <c r="W25" s="64">
        <v>29</v>
      </c>
      <c r="X25" s="64">
        <v>100</v>
      </c>
      <c r="Y25" s="64">
        <v>175</v>
      </c>
      <c r="Z25" s="69"/>
      <c r="AA25" s="65">
        <f t="shared" si="9"/>
        <v>304</v>
      </c>
      <c r="AB25" s="161">
        <v>22</v>
      </c>
      <c r="AC25" s="70">
        <f t="shared" si="10"/>
        <v>54</v>
      </c>
      <c r="AD25" s="167">
        <v>19</v>
      </c>
      <c r="AE25" s="70">
        <v>25</v>
      </c>
      <c r="AF25" s="70">
        <v>16</v>
      </c>
      <c r="AG25" s="70">
        <v>23</v>
      </c>
      <c r="AH25" s="70">
        <v>27</v>
      </c>
      <c r="AI25" s="31">
        <v>1</v>
      </c>
      <c r="AJ25" s="29"/>
    </row>
    <row r="26" spans="1:37" s="4" customFormat="1" ht="69.75">
      <c r="A26" s="71">
        <v>20</v>
      </c>
      <c r="B26" s="62" t="s">
        <v>107</v>
      </c>
      <c r="C26" s="63">
        <v>189</v>
      </c>
      <c r="D26" s="64">
        <v>279</v>
      </c>
      <c r="E26" s="65">
        <f t="shared" si="0"/>
        <v>279</v>
      </c>
      <c r="F26" s="64">
        <v>4</v>
      </c>
      <c r="G26" s="65">
        <f t="shared" si="1"/>
        <v>120</v>
      </c>
      <c r="H26" s="64"/>
      <c r="I26" s="65">
        <f aca="true" t="shared" si="13" ref="I26:I43">H26*50</f>
        <v>0</v>
      </c>
      <c r="J26" s="64"/>
      <c r="K26" s="65">
        <f t="shared" si="11"/>
        <v>0</v>
      </c>
      <c r="L26" s="66">
        <v>0</v>
      </c>
      <c r="M26" s="65">
        <f t="shared" si="12"/>
        <v>0</v>
      </c>
      <c r="N26" s="64">
        <f t="shared" si="5"/>
        <v>399</v>
      </c>
      <c r="O26" s="161">
        <v>13</v>
      </c>
      <c r="P26" s="64">
        <v>1</v>
      </c>
      <c r="Q26" s="67">
        <f t="shared" si="6"/>
        <v>1</v>
      </c>
      <c r="R26" s="64"/>
      <c r="S26" s="64"/>
      <c r="T26" s="68">
        <f aca="true" t="shared" si="14" ref="T26:T43">R26*5+S26*2</f>
        <v>0</v>
      </c>
      <c r="U26" s="68">
        <f t="shared" si="8"/>
        <v>1</v>
      </c>
      <c r="V26" s="161">
        <v>20</v>
      </c>
      <c r="W26" s="64">
        <v>31</v>
      </c>
      <c r="X26" s="64"/>
      <c r="Y26" s="64"/>
      <c r="Z26" s="69"/>
      <c r="AA26" s="65">
        <f t="shared" si="9"/>
        <v>31</v>
      </c>
      <c r="AB26" s="161">
        <v>25</v>
      </c>
      <c r="AC26" s="70">
        <f t="shared" si="10"/>
        <v>58</v>
      </c>
      <c r="AD26" s="167">
        <v>20</v>
      </c>
      <c r="AE26" s="70">
        <v>20</v>
      </c>
      <c r="AF26" s="70">
        <v>19</v>
      </c>
      <c r="AG26" s="70">
        <v>18</v>
      </c>
      <c r="AH26" s="70">
        <v>21</v>
      </c>
      <c r="AI26" s="31">
        <v>1</v>
      </c>
      <c r="AJ26" s="203"/>
      <c r="AK26" s="203"/>
    </row>
    <row r="27" spans="1:37" s="4" customFormat="1" ht="62.25" customHeight="1">
      <c r="A27" s="61">
        <v>18</v>
      </c>
      <c r="B27" s="62" t="s">
        <v>96</v>
      </c>
      <c r="C27" s="63">
        <v>503</v>
      </c>
      <c r="D27" s="64">
        <v>170</v>
      </c>
      <c r="E27" s="65">
        <f t="shared" si="0"/>
        <v>170</v>
      </c>
      <c r="F27" s="64"/>
      <c r="G27" s="65">
        <f t="shared" si="1"/>
        <v>0</v>
      </c>
      <c r="H27" s="64"/>
      <c r="I27" s="65">
        <f t="shared" si="13"/>
        <v>0</v>
      </c>
      <c r="J27" s="64"/>
      <c r="K27" s="65">
        <f t="shared" si="11"/>
        <v>0</v>
      </c>
      <c r="L27" s="66">
        <v>0</v>
      </c>
      <c r="M27" s="65">
        <f t="shared" si="12"/>
        <v>0</v>
      </c>
      <c r="N27" s="64">
        <f t="shared" si="5"/>
        <v>170</v>
      </c>
      <c r="O27" s="161">
        <v>23</v>
      </c>
      <c r="P27" s="64"/>
      <c r="Q27" s="67">
        <f t="shared" si="6"/>
        <v>0</v>
      </c>
      <c r="R27" s="64"/>
      <c r="S27" s="64"/>
      <c r="T27" s="68">
        <f t="shared" si="14"/>
        <v>0</v>
      </c>
      <c r="U27" s="68">
        <f t="shared" si="8"/>
        <v>0</v>
      </c>
      <c r="V27" s="161">
        <v>26</v>
      </c>
      <c r="W27" s="64">
        <v>823</v>
      </c>
      <c r="X27" s="64">
        <v>6</v>
      </c>
      <c r="Y27" s="64"/>
      <c r="Z27" s="69"/>
      <c r="AA27" s="65">
        <f t="shared" si="9"/>
        <v>829</v>
      </c>
      <c r="AB27" s="161">
        <v>10</v>
      </c>
      <c r="AC27" s="70">
        <f t="shared" si="10"/>
        <v>59</v>
      </c>
      <c r="AD27" s="167">
        <v>21</v>
      </c>
      <c r="AE27" s="70">
        <v>18</v>
      </c>
      <c r="AF27" s="70">
        <v>15</v>
      </c>
      <c r="AG27" s="70">
        <v>22</v>
      </c>
      <c r="AH27" s="70">
        <v>13</v>
      </c>
      <c r="AI27" s="31">
        <v>1</v>
      </c>
      <c r="AJ27" s="203"/>
      <c r="AK27" s="203"/>
    </row>
    <row r="28" spans="1:37" s="4" customFormat="1" ht="69.75">
      <c r="A28" s="71">
        <v>23</v>
      </c>
      <c r="B28" s="62" t="s">
        <v>97</v>
      </c>
      <c r="C28" s="63">
        <v>438</v>
      </c>
      <c r="D28" s="64">
        <v>163</v>
      </c>
      <c r="E28" s="65">
        <f t="shared" si="0"/>
        <v>163</v>
      </c>
      <c r="F28" s="64">
        <v>1</v>
      </c>
      <c r="G28" s="65">
        <f t="shared" si="1"/>
        <v>30</v>
      </c>
      <c r="H28" s="64"/>
      <c r="I28" s="65">
        <f t="shared" si="13"/>
        <v>0</v>
      </c>
      <c r="J28" s="64"/>
      <c r="K28" s="65">
        <f t="shared" si="11"/>
        <v>0</v>
      </c>
      <c r="L28" s="66">
        <v>0</v>
      </c>
      <c r="M28" s="65">
        <f t="shared" si="12"/>
        <v>0</v>
      </c>
      <c r="N28" s="64">
        <f t="shared" si="5"/>
        <v>193</v>
      </c>
      <c r="O28" s="161">
        <v>20</v>
      </c>
      <c r="P28" s="64">
        <v>2</v>
      </c>
      <c r="Q28" s="67">
        <f t="shared" si="6"/>
        <v>2</v>
      </c>
      <c r="R28" s="64"/>
      <c r="S28" s="64"/>
      <c r="T28" s="68">
        <f t="shared" si="14"/>
        <v>0</v>
      </c>
      <c r="U28" s="68">
        <f t="shared" si="8"/>
        <v>2</v>
      </c>
      <c r="V28" s="161">
        <v>18</v>
      </c>
      <c r="W28" s="64">
        <v>317</v>
      </c>
      <c r="X28" s="64">
        <v>80</v>
      </c>
      <c r="Y28" s="64"/>
      <c r="Z28" s="72"/>
      <c r="AA28" s="65">
        <f t="shared" si="9"/>
        <v>397</v>
      </c>
      <c r="AB28" s="161">
        <v>21</v>
      </c>
      <c r="AC28" s="70">
        <f t="shared" si="10"/>
        <v>59</v>
      </c>
      <c r="AD28" s="167">
        <v>20</v>
      </c>
      <c r="AE28" s="70">
        <v>23</v>
      </c>
      <c r="AF28" s="70" t="s">
        <v>65</v>
      </c>
      <c r="AG28" s="70">
        <v>16</v>
      </c>
      <c r="AH28" s="70">
        <v>10</v>
      </c>
      <c r="AI28" s="31">
        <v>1</v>
      </c>
      <c r="AJ28" s="203"/>
      <c r="AK28" s="203"/>
    </row>
    <row r="29" spans="1:37" s="4" customFormat="1" ht="93">
      <c r="A29" s="61">
        <v>21</v>
      </c>
      <c r="B29" s="62" t="s">
        <v>110</v>
      </c>
      <c r="C29" s="63">
        <v>321</v>
      </c>
      <c r="D29" s="64">
        <v>142</v>
      </c>
      <c r="E29" s="65">
        <f t="shared" si="0"/>
        <v>142</v>
      </c>
      <c r="F29" s="64"/>
      <c r="G29" s="65">
        <f t="shared" si="1"/>
        <v>0</v>
      </c>
      <c r="H29" s="64"/>
      <c r="I29" s="65">
        <f t="shared" si="13"/>
        <v>0</v>
      </c>
      <c r="J29" s="64"/>
      <c r="K29" s="65">
        <f t="shared" si="11"/>
        <v>0</v>
      </c>
      <c r="L29" s="66">
        <v>0</v>
      </c>
      <c r="M29" s="65">
        <f t="shared" si="12"/>
        <v>0</v>
      </c>
      <c r="N29" s="64">
        <f t="shared" si="5"/>
        <v>142</v>
      </c>
      <c r="O29" s="161">
        <v>25</v>
      </c>
      <c r="P29" s="64">
        <v>1</v>
      </c>
      <c r="Q29" s="67">
        <f t="shared" si="6"/>
        <v>1</v>
      </c>
      <c r="R29" s="64"/>
      <c r="S29" s="64"/>
      <c r="T29" s="68">
        <f t="shared" si="14"/>
        <v>0</v>
      </c>
      <c r="U29" s="68">
        <f t="shared" si="8"/>
        <v>1</v>
      </c>
      <c r="V29" s="161">
        <v>22</v>
      </c>
      <c r="W29" s="64">
        <v>696</v>
      </c>
      <c r="X29" s="64"/>
      <c r="Y29" s="64"/>
      <c r="Z29" s="69"/>
      <c r="AA29" s="65">
        <f t="shared" si="9"/>
        <v>696</v>
      </c>
      <c r="AB29" s="161">
        <v>14</v>
      </c>
      <c r="AC29" s="70">
        <f t="shared" si="10"/>
        <v>61</v>
      </c>
      <c r="AD29" s="167">
        <v>22</v>
      </c>
      <c r="AE29" s="70">
        <v>21</v>
      </c>
      <c r="AF29" s="70">
        <v>20</v>
      </c>
      <c r="AG29" s="70">
        <v>25</v>
      </c>
      <c r="AH29" s="70">
        <v>22</v>
      </c>
      <c r="AI29" s="31">
        <v>1</v>
      </c>
      <c r="AJ29" s="203"/>
      <c r="AK29" s="203"/>
    </row>
    <row r="30" spans="1:37" s="4" customFormat="1" ht="97.5" customHeight="1">
      <c r="A30" s="61">
        <v>15</v>
      </c>
      <c r="B30" s="62" t="s">
        <v>49</v>
      </c>
      <c r="C30" s="63">
        <v>522</v>
      </c>
      <c r="D30" s="64">
        <v>92</v>
      </c>
      <c r="E30" s="65">
        <f t="shared" si="0"/>
        <v>92</v>
      </c>
      <c r="F30" s="64">
        <v>3</v>
      </c>
      <c r="G30" s="65">
        <f t="shared" si="1"/>
        <v>90</v>
      </c>
      <c r="H30" s="64"/>
      <c r="I30" s="65">
        <f t="shared" si="13"/>
        <v>0</v>
      </c>
      <c r="J30" s="64"/>
      <c r="K30" s="65">
        <f t="shared" si="11"/>
        <v>0</v>
      </c>
      <c r="L30" s="66">
        <v>0</v>
      </c>
      <c r="M30" s="65">
        <f t="shared" si="12"/>
        <v>0</v>
      </c>
      <c r="N30" s="64">
        <f t="shared" si="5"/>
        <v>182</v>
      </c>
      <c r="O30" s="161">
        <v>21</v>
      </c>
      <c r="P30" s="64"/>
      <c r="Q30" s="67">
        <f t="shared" si="6"/>
        <v>0</v>
      </c>
      <c r="R30" s="64"/>
      <c r="S30" s="64"/>
      <c r="T30" s="68">
        <f t="shared" si="14"/>
        <v>0</v>
      </c>
      <c r="U30" s="68">
        <f t="shared" si="8"/>
        <v>0</v>
      </c>
      <c r="V30" s="161">
        <v>25</v>
      </c>
      <c r="W30" s="64">
        <v>282</v>
      </c>
      <c r="X30" s="64">
        <v>360</v>
      </c>
      <c r="Y30" s="64"/>
      <c r="Z30" s="69"/>
      <c r="AA30" s="65">
        <f t="shared" si="9"/>
        <v>642</v>
      </c>
      <c r="AB30" s="161">
        <v>16</v>
      </c>
      <c r="AC30" s="70">
        <f t="shared" si="10"/>
        <v>62</v>
      </c>
      <c r="AD30" s="167">
        <v>23</v>
      </c>
      <c r="AE30" s="70">
        <v>15</v>
      </c>
      <c r="AF30" s="70">
        <v>23</v>
      </c>
      <c r="AG30" s="70">
        <v>19</v>
      </c>
      <c r="AH30" s="70">
        <v>20</v>
      </c>
      <c r="AI30" s="31">
        <v>1</v>
      </c>
      <c r="AJ30" s="203"/>
      <c r="AK30" s="203"/>
    </row>
    <row r="31" spans="1:36" s="4" customFormat="1" ht="69.75">
      <c r="A31" s="61">
        <v>22</v>
      </c>
      <c r="B31" s="62" t="s">
        <v>101</v>
      </c>
      <c r="C31" s="63">
        <v>206</v>
      </c>
      <c r="D31" s="64">
        <v>59</v>
      </c>
      <c r="E31" s="65">
        <f t="shared" si="0"/>
        <v>59</v>
      </c>
      <c r="F31" s="64">
        <v>6</v>
      </c>
      <c r="G31" s="65">
        <f t="shared" si="1"/>
        <v>180</v>
      </c>
      <c r="H31" s="64"/>
      <c r="I31" s="65">
        <f t="shared" si="13"/>
        <v>0</v>
      </c>
      <c r="J31" s="64"/>
      <c r="K31" s="65">
        <f t="shared" si="11"/>
        <v>0</v>
      </c>
      <c r="L31" s="66">
        <v>0</v>
      </c>
      <c r="M31" s="65">
        <f t="shared" si="12"/>
        <v>0</v>
      </c>
      <c r="N31" s="64">
        <f t="shared" si="5"/>
        <v>239</v>
      </c>
      <c r="O31" s="161">
        <v>17</v>
      </c>
      <c r="P31" s="64"/>
      <c r="Q31" s="67">
        <f t="shared" si="6"/>
        <v>0</v>
      </c>
      <c r="R31" s="64"/>
      <c r="S31" s="64"/>
      <c r="T31" s="68">
        <f t="shared" si="14"/>
        <v>0</v>
      </c>
      <c r="U31" s="68">
        <f t="shared" si="8"/>
        <v>0</v>
      </c>
      <c r="V31" s="161">
        <v>23</v>
      </c>
      <c r="W31" s="64">
        <v>209</v>
      </c>
      <c r="X31" s="64">
        <v>10</v>
      </c>
      <c r="Y31" s="64"/>
      <c r="Z31" s="72"/>
      <c r="AA31" s="65">
        <f t="shared" si="9"/>
        <v>219</v>
      </c>
      <c r="AB31" s="161">
        <v>24</v>
      </c>
      <c r="AC31" s="70">
        <f t="shared" si="10"/>
        <v>64</v>
      </c>
      <c r="AD31" s="167">
        <v>24</v>
      </c>
      <c r="AE31" s="70">
        <v>22</v>
      </c>
      <c r="AF31" s="70">
        <v>11</v>
      </c>
      <c r="AG31" s="70">
        <v>15</v>
      </c>
      <c r="AH31" s="70">
        <v>16</v>
      </c>
      <c r="AI31" s="31">
        <v>1</v>
      </c>
      <c r="AJ31" s="208"/>
    </row>
    <row r="32" spans="1:36" s="4" customFormat="1" ht="93">
      <c r="A32" s="71">
        <v>26</v>
      </c>
      <c r="B32" s="62" t="s">
        <v>56</v>
      </c>
      <c r="C32" s="63">
        <v>157</v>
      </c>
      <c r="D32" s="64">
        <v>54</v>
      </c>
      <c r="E32" s="65">
        <f t="shared" si="0"/>
        <v>54</v>
      </c>
      <c r="F32" s="64">
        <v>1</v>
      </c>
      <c r="G32" s="65">
        <f t="shared" si="1"/>
        <v>30</v>
      </c>
      <c r="H32" s="64"/>
      <c r="I32" s="65">
        <f t="shared" si="13"/>
        <v>0</v>
      </c>
      <c r="J32" s="64"/>
      <c r="K32" s="65">
        <f t="shared" si="11"/>
        <v>0</v>
      </c>
      <c r="L32" s="66">
        <v>0</v>
      </c>
      <c r="M32" s="65">
        <f t="shared" si="12"/>
        <v>0</v>
      </c>
      <c r="N32" s="64">
        <f t="shared" si="5"/>
        <v>84</v>
      </c>
      <c r="O32" s="161">
        <v>28</v>
      </c>
      <c r="P32" s="64"/>
      <c r="Q32" s="67">
        <v>0</v>
      </c>
      <c r="R32" s="64"/>
      <c r="S32" s="64"/>
      <c r="T32" s="68">
        <f t="shared" si="14"/>
        <v>0</v>
      </c>
      <c r="U32" s="68">
        <f t="shared" si="8"/>
        <v>0</v>
      </c>
      <c r="V32" s="161">
        <v>28</v>
      </c>
      <c r="W32" s="64">
        <v>841</v>
      </c>
      <c r="X32" s="64">
        <v>14</v>
      </c>
      <c r="Y32" s="64">
        <v>310</v>
      </c>
      <c r="Z32" s="69"/>
      <c r="AA32" s="65">
        <f t="shared" si="9"/>
        <v>1165</v>
      </c>
      <c r="AB32" s="161">
        <v>9</v>
      </c>
      <c r="AC32" s="70">
        <f t="shared" si="10"/>
        <v>65</v>
      </c>
      <c r="AD32" s="167">
        <v>25</v>
      </c>
      <c r="AE32" s="70">
        <v>26</v>
      </c>
      <c r="AF32" s="70">
        <v>18</v>
      </c>
      <c r="AG32" s="70">
        <v>29</v>
      </c>
      <c r="AH32" s="70">
        <v>32</v>
      </c>
      <c r="AI32" s="31">
        <v>1</v>
      </c>
      <c r="AJ32" s="29"/>
    </row>
    <row r="33" spans="1:36" s="4" customFormat="1" ht="69.75">
      <c r="A33" s="71">
        <v>8</v>
      </c>
      <c r="B33" s="62" t="s">
        <v>92</v>
      </c>
      <c r="C33" s="63">
        <v>158</v>
      </c>
      <c r="D33" s="64"/>
      <c r="E33" s="65">
        <f t="shared" si="0"/>
        <v>0</v>
      </c>
      <c r="F33" s="64">
        <v>8</v>
      </c>
      <c r="G33" s="65">
        <v>160</v>
      </c>
      <c r="H33" s="64"/>
      <c r="I33" s="65">
        <f t="shared" si="13"/>
        <v>0</v>
      </c>
      <c r="J33" s="64"/>
      <c r="K33" s="65">
        <f t="shared" si="11"/>
        <v>0</v>
      </c>
      <c r="L33" s="66"/>
      <c r="M33" s="65">
        <f t="shared" si="12"/>
        <v>0</v>
      </c>
      <c r="N33" s="64">
        <f t="shared" si="5"/>
        <v>160</v>
      </c>
      <c r="O33" s="161">
        <v>24</v>
      </c>
      <c r="P33" s="64">
        <v>1</v>
      </c>
      <c r="Q33" s="67">
        <f aca="true" t="shared" si="15" ref="Q33:Q43">P33</f>
        <v>1</v>
      </c>
      <c r="R33" s="64"/>
      <c r="S33" s="64"/>
      <c r="T33" s="68">
        <f t="shared" si="14"/>
        <v>0</v>
      </c>
      <c r="U33" s="68">
        <f t="shared" si="8"/>
        <v>1</v>
      </c>
      <c r="V33" s="161">
        <v>21</v>
      </c>
      <c r="W33" s="64">
        <v>24</v>
      </c>
      <c r="X33" s="64"/>
      <c r="Y33" s="64"/>
      <c r="Z33" s="69"/>
      <c r="AA33" s="65">
        <f t="shared" si="9"/>
        <v>24</v>
      </c>
      <c r="AB33" s="161">
        <v>26</v>
      </c>
      <c r="AC33" s="70">
        <f t="shared" si="10"/>
        <v>71</v>
      </c>
      <c r="AD33" s="167">
        <v>26</v>
      </c>
      <c r="AE33" s="70">
        <v>8</v>
      </c>
      <c r="AF33" s="70">
        <v>7</v>
      </c>
      <c r="AG33" s="70">
        <v>5</v>
      </c>
      <c r="AH33" s="70">
        <v>1</v>
      </c>
      <c r="AI33" s="31">
        <v>1</v>
      </c>
      <c r="AJ33" s="29"/>
    </row>
    <row r="34" spans="1:36" s="4" customFormat="1" ht="69.75">
      <c r="A34" s="61">
        <v>24</v>
      </c>
      <c r="B34" s="62" t="s">
        <v>100</v>
      </c>
      <c r="C34" s="63">
        <v>177</v>
      </c>
      <c r="D34" s="64">
        <v>91</v>
      </c>
      <c r="E34" s="65">
        <f t="shared" si="0"/>
        <v>91</v>
      </c>
      <c r="F34" s="64">
        <v>4</v>
      </c>
      <c r="G34" s="65">
        <f aca="true" t="shared" si="16" ref="G34:G43">F34*30</f>
        <v>120</v>
      </c>
      <c r="H34" s="64"/>
      <c r="I34" s="65">
        <f t="shared" si="13"/>
        <v>0</v>
      </c>
      <c r="J34" s="64"/>
      <c r="K34" s="65">
        <f t="shared" si="11"/>
        <v>0</v>
      </c>
      <c r="L34" s="66">
        <v>0</v>
      </c>
      <c r="M34" s="65">
        <f t="shared" si="12"/>
        <v>0</v>
      </c>
      <c r="N34" s="64">
        <f t="shared" si="5"/>
        <v>211</v>
      </c>
      <c r="O34" s="161">
        <v>19</v>
      </c>
      <c r="P34" s="64"/>
      <c r="Q34" s="67">
        <f t="shared" si="15"/>
        <v>0</v>
      </c>
      <c r="R34" s="64"/>
      <c r="S34" s="64"/>
      <c r="T34" s="68">
        <f t="shared" si="14"/>
        <v>0</v>
      </c>
      <c r="U34" s="68">
        <f t="shared" si="8"/>
        <v>0</v>
      </c>
      <c r="V34" s="161">
        <v>24</v>
      </c>
      <c r="W34" s="64">
        <v>3</v>
      </c>
      <c r="X34" s="64"/>
      <c r="Y34" s="64"/>
      <c r="Z34" s="69"/>
      <c r="AA34" s="65">
        <f t="shared" si="9"/>
        <v>3</v>
      </c>
      <c r="AB34" s="161">
        <v>28</v>
      </c>
      <c r="AC34" s="70">
        <f t="shared" si="10"/>
        <v>71</v>
      </c>
      <c r="AD34" s="167">
        <v>27</v>
      </c>
      <c r="AE34" s="70">
        <v>24</v>
      </c>
      <c r="AF34" s="70" t="s">
        <v>65</v>
      </c>
      <c r="AG34" s="70">
        <v>24</v>
      </c>
      <c r="AH34" s="70">
        <v>23</v>
      </c>
      <c r="AI34" s="31">
        <v>1</v>
      </c>
      <c r="AJ34" s="29"/>
    </row>
    <row r="35" spans="1:36" s="4" customFormat="1" ht="69.75">
      <c r="A35" s="61">
        <v>27</v>
      </c>
      <c r="B35" s="62" t="s">
        <v>54</v>
      </c>
      <c r="C35" s="63">
        <v>298</v>
      </c>
      <c r="D35" s="64">
        <v>48</v>
      </c>
      <c r="E35" s="65">
        <f t="shared" si="0"/>
        <v>48</v>
      </c>
      <c r="F35" s="64"/>
      <c r="G35" s="65">
        <f t="shared" si="16"/>
        <v>0</v>
      </c>
      <c r="H35" s="64">
        <v>1</v>
      </c>
      <c r="I35" s="65">
        <f t="shared" si="13"/>
        <v>50</v>
      </c>
      <c r="J35" s="64"/>
      <c r="K35" s="65">
        <f t="shared" si="11"/>
        <v>0</v>
      </c>
      <c r="L35" s="66">
        <v>0</v>
      </c>
      <c r="M35" s="65">
        <f t="shared" si="12"/>
        <v>0</v>
      </c>
      <c r="N35" s="64">
        <f t="shared" si="5"/>
        <v>98</v>
      </c>
      <c r="O35" s="161">
        <v>27</v>
      </c>
      <c r="P35" s="64"/>
      <c r="Q35" s="67">
        <f t="shared" si="15"/>
        <v>0</v>
      </c>
      <c r="R35" s="64"/>
      <c r="S35" s="64"/>
      <c r="T35" s="68">
        <f t="shared" si="14"/>
        <v>0</v>
      </c>
      <c r="U35" s="68">
        <f t="shared" si="8"/>
        <v>0</v>
      </c>
      <c r="V35" s="161">
        <v>27</v>
      </c>
      <c r="W35" s="64">
        <v>16</v>
      </c>
      <c r="X35" s="64"/>
      <c r="Y35" s="64"/>
      <c r="Z35" s="69"/>
      <c r="AA35" s="65">
        <f t="shared" si="9"/>
        <v>16</v>
      </c>
      <c r="AB35" s="161">
        <v>27</v>
      </c>
      <c r="AC35" s="70">
        <f t="shared" si="10"/>
        <v>81</v>
      </c>
      <c r="AD35" s="167">
        <v>28</v>
      </c>
      <c r="AE35" s="70" t="s">
        <v>65</v>
      </c>
      <c r="AF35" s="70">
        <v>24</v>
      </c>
      <c r="AG35" s="70">
        <v>37</v>
      </c>
      <c r="AH35" s="70">
        <v>30</v>
      </c>
      <c r="AI35" s="31">
        <v>1</v>
      </c>
      <c r="AJ35" s="29"/>
    </row>
    <row r="36" spans="1:36" s="4" customFormat="1" ht="69.75">
      <c r="A36" s="61">
        <v>28</v>
      </c>
      <c r="B36" s="62" t="s">
        <v>55</v>
      </c>
      <c r="C36" s="63">
        <v>210</v>
      </c>
      <c r="D36" s="64"/>
      <c r="E36" s="65">
        <f t="shared" si="0"/>
        <v>0</v>
      </c>
      <c r="F36" s="64"/>
      <c r="G36" s="65">
        <f t="shared" si="16"/>
        <v>0</v>
      </c>
      <c r="H36" s="64"/>
      <c r="I36" s="65">
        <f t="shared" si="13"/>
        <v>0</v>
      </c>
      <c r="J36" s="64"/>
      <c r="K36" s="65">
        <f t="shared" si="11"/>
        <v>0</v>
      </c>
      <c r="L36" s="66">
        <v>0</v>
      </c>
      <c r="M36" s="65">
        <f t="shared" si="12"/>
        <v>0</v>
      </c>
      <c r="N36" s="64">
        <f t="shared" si="5"/>
        <v>0</v>
      </c>
      <c r="O36" s="161"/>
      <c r="P36" s="64"/>
      <c r="Q36" s="67">
        <f t="shared" si="15"/>
        <v>0</v>
      </c>
      <c r="R36" s="64"/>
      <c r="S36" s="64"/>
      <c r="T36" s="68">
        <f t="shared" si="14"/>
        <v>0</v>
      </c>
      <c r="U36" s="68">
        <f t="shared" si="8"/>
        <v>0</v>
      </c>
      <c r="V36" s="161"/>
      <c r="W36" s="64"/>
      <c r="X36" s="64"/>
      <c r="Y36" s="64"/>
      <c r="Z36" s="69"/>
      <c r="AA36" s="65">
        <f t="shared" si="9"/>
        <v>0</v>
      </c>
      <c r="AB36" s="161"/>
      <c r="AC36" s="70">
        <f t="shared" si="10"/>
        <v>0</v>
      </c>
      <c r="AD36" s="167"/>
      <c r="AE36" s="70" t="s">
        <v>65</v>
      </c>
      <c r="AF36" s="70">
        <v>25</v>
      </c>
      <c r="AG36" s="70">
        <v>30</v>
      </c>
      <c r="AH36" s="70">
        <v>31</v>
      </c>
      <c r="AI36" s="31">
        <v>1</v>
      </c>
      <c r="AJ36" s="208"/>
    </row>
    <row r="37" spans="1:36" s="4" customFormat="1" ht="93">
      <c r="A37" s="61">
        <v>30</v>
      </c>
      <c r="B37" s="62" t="s">
        <v>23</v>
      </c>
      <c r="C37" s="63">
        <v>297</v>
      </c>
      <c r="D37" s="64"/>
      <c r="E37" s="65">
        <f t="shared" si="0"/>
        <v>0</v>
      </c>
      <c r="F37" s="64"/>
      <c r="G37" s="65">
        <f t="shared" si="16"/>
        <v>0</v>
      </c>
      <c r="H37" s="64"/>
      <c r="I37" s="65">
        <f t="shared" si="13"/>
        <v>0</v>
      </c>
      <c r="J37" s="64"/>
      <c r="K37" s="65">
        <f t="shared" si="11"/>
        <v>0</v>
      </c>
      <c r="L37" s="66">
        <v>0</v>
      </c>
      <c r="M37" s="65">
        <f t="shared" si="12"/>
        <v>0</v>
      </c>
      <c r="N37" s="64">
        <f t="shared" si="5"/>
        <v>0</v>
      </c>
      <c r="O37" s="161"/>
      <c r="P37" s="64"/>
      <c r="Q37" s="67">
        <f t="shared" si="15"/>
        <v>0</v>
      </c>
      <c r="R37" s="64"/>
      <c r="S37" s="64"/>
      <c r="T37" s="68">
        <f t="shared" si="14"/>
        <v>0</v>
      </c>
      <c r="U37" s="68">
        <f t="shared" si="8"/>
        <v>0</v>
      </c>
      <c r="V37" s="161"/>
      <c r="W37" s="64"/>
      <c r="X37" s="64"/>
      <c r="Y37" s="64"/>
      <c r="Z37" s="72"/>
      <c r="AA37" s="65">
        <f t="shared" si="9"/>
        <v>0</v>
      </c>
      <c r="AB37" s="161"/>
      <c r="AC37" s="70">
        <f t="shared" si="10"/>
        <v>0</v>
      </c>
      <c r="AD37" s="167"/>
      <c r="AE37" s="70" t="s">
        <v>65</v>
      </c>
      <c r="AF37" s="70" t="s">
        <v>65</v>
      </c>
      <c r="AG37" s="70">
        <v>31</v>
      </c>
      <c r="AH37" s="70">
        <v>33</v>
      </c>
      <c r="AI37" s="31">
        <v>1</v>
      </c>
      <c r="AJ37" s="29"/>
    </row>
    <row r="38" spans="1:36" s="4" customFormat="1" ht="69.75">
      <c r="A38" s="61">
        <v>31</v>
      </c>
      <c r="B38" s="62" t="s">
        <v>57</v>
      </c>
      <c r="C38" s="63">
        <v>188</v>
      </c>
      <c r="D38" s="64"/>
      <c r="E38" s="65">
        <f t="shared" si="0"/>
        <v>0</v>
      </c>
      <c r="F38" s="64"/>
      <c r="G38" s="65">
        <f t="shared" si="16"/>
        <v>0</v>
      </c>
      <c r="H38" s="64"/>
      <c r="I38" s="65">
        <f t="shared" si="13"/>
        <v>0</v>
      </c>
      <c r="J38" s="64"/>
      <c r="K38" s="65">
        <f t="shared" si="11"/>
        <v>0</v>
      </c>
      <c r="L38" s="66">
        <v>0</v>
      </c>
      <c r="M38" s="65">
        <f t="shared" si="12"/>
        <v>0</v>
      </c>
      <c r="N38" s="64">
        <f t="shared" si="5"/>
        <v>0</v>
      </c>
      <c r="O38" s="161"/>
      <c r="P38" s="64"/>
      <c r="Q38" s="67">
        <f t="shared" si="15"/>
        <v>0</v>
      </c>
      <c r="R38" s="64"/>
      <c r="S38" s="64"/>
      <c r="T38" s="68">
        <f t="shared" si="14"/>
        <v>0</v>
      </c>
      <c r="U38" s="68">
        <f t="shared" si="8"/>
        <v>0</v>
      </c>
      <c r="V38" s="161"/>
      <c r="W38" s="64"/>
      <c r="X38" s="64"/>
      <c r="Y38" s="64"/>
      <c r="Z38" s="69"/>
      <c r="AA38" s="65">
        <f t="shared" si="9"/>
        <v>0</v>
      </c>
      <c r="AB38" s="161"/>
      <c r="AC38" s="70">
        <f t="shared" si="10"/>
        <v>0</v>
      </c>
      <c r="AD38" s="167"/>
      <c r="AE38" s="70" t="s">
        <v>65</v>
      </c>
      <c r="AF38" s="70" t="s">
        <v>65</v>
      </c>
      <c r="AG38" s="70">
        <v>37</v>
      </c>
      <c r="AH38" s="70">
        <v>37</v>
      </c>
      <c r="AI38" s="31">
        <v>1</v>
      </c>
      <c r="AJ38" s="29"/>
    </row>
    <row r="39" spans="1:36" s="4" customFormat="1" ht="69.75">
      <c r="A39" s="71">
        <v>32</v>
      </c>
      <c r="B39" s="62" t="s">
        <v>46</v>
      </c>
      <c r="C39" s="63"/>
      <c r="D39" s="64"/>
      <c r="E39" s="65">
        <f t="shared" si="0"/>
        <v>0</v>
      </c>
      <c r="F39" s="64"/>
      <c r="G39" s="65">
        <f t="shared" si="16"/>
        <v>0</v>
      </c>
      <c r="H39" s="64"/>
      <c r="I39" s="65">
        <f t="shared" si="13"/>
        <v>0</v>
      </c>
      <c r="J39" s="64"/>
      <c r="K39" s="65">
        <f t="shared" si="11"/>
        <v>0</v>
      </c>
      <c r="L39" s="66">
        <v>0</v>
      </c>
      <c r="M39" s="65">
        <f t="shared" si="12"/>
        <v>0</v>
      </c>
      <c r="N39" s="64">
        <f t="shared" si="5"/>
        <v>0</v>
      </c>
      <c r="O39" s="161"/>
      <c r="P39" s="64"/>
      <c r="Q39" s="67">
        <f t="shared" si="15"/>
        <v>0</v>
      </c>
      <c r="R39" s="64"/>
      <c r="S39" s="64"/>
      <c r="T39" s="68">
        <f t="shared" si="14"/>
        <v>0</v>
      </c>
      <c r="U39" s="68">
        <f t="shared" si="8"/>
        <v>0</v>
      </c>
      <c r="V39" s="161"/>
      <c r="W39" s="64"/>
      <c r="X39" s="64"/>
      <c r="Y39" s="64"/>
      <c r="Z39" s="69"/>
      <c r="AA39" s="65">
        <f t="shared" si="9"/>
        <v>0</v>
      </c>
      <c r="AB39" s="161"/>
      <c r="AC39" s="70">
        <f t="shared" si="10"/>
        <v>0</v>
      </c>
      <c r="AD39" s="167"/>
      <c r="AE39" s="70" t="s">
        <v>65</v>
      </c>
      <c r="AF39" s="70" t="s">
        <v>65</v>
      </c>
      <c r="AG39" s="70">
        <v>37</v>
      </c>
      <c r="AH39" s="70">
        <v>37</v>
      </c>
      <c r="AI39" s="31">
        <v>1</v>
      </c>
      <c r="AJ39" s="29"/>
    </row>
    <row r="40" spans="1:37" s="4" customFormat="1" ht="93">
      <c r="A40" s="61">
        <v>33</v>
      </c>
      <c r="B40" s="62" t="s">
        <v>53</v>
      </c>
      <c r="C40" s="63">
        <v>230</v>
      </c>
      <c r="D40" s="64"/>
      <c r="E40" s="65">
        <f t="shared" si="0"/>
        <v>0</v>
      </c>
      <c r="F40" s="64"/>
      <c r="G40" s="65">
        <f t="shared" si="16"/>
        <v>0</v>
      </c>
      <c r="H40" s="64"/>
      <c r="I40" s="65">
        <f t="shared" si="13"/>
        <v>0</v>
      </c>
      <c r="J40" s="64"/>
      <c r="K40" s="65">
        <f t="shared" si="11"/>
        <v>0</v>
      </c>
      <c r="L40" s="66">
        <v>0</v>
      </c>
      <c r="M40" s="65">
        <f t="shared" si="12"/>
        <v>0</v>
      </c>
      <c r="N40" s="64">
        <f t="shared" si="5"/>
        <v>0</v>
      </c>
      <c r="O40" s="161"/>
      <c r="P40" s="64"/>
      <c r="Q40" s="67">
        <f t="shared" si="15"/>
        <v>0</v>
      </c>
      <c r="R40" s="64"/>
      <c r="S40" s="64"/>
      <c r="T40" s="68">
        <f t="shared" si="14"/>
        <v>0</v>
      </c>
      <c r="U40" s="68">
        <f t="shared" si="8"/>
        <v>0</v>
      </c>
      <c r="V40" s="161"/>
      <c r="W40" s="64"/>
      <c r="X40" s="64"/>
      <c r="Y40" s="64"/>
      <c r="Z40" s="69"/>
      <c r="AA40" s="65">
        <f t="shared" si="9"/>
        <v>0</v>
      </c>
      <c r="AB40" s="161"/>
      <c r="AC40" s="70">
        <f t="shared" si="10"/>
        <v>0</v>
      </c>
      <c r="AD40" s="167"/>
      <c r="AE40" s="70" t="s">
        <v>65</v>
      </c>
      <c r="AF40" s="70" t="s">
        <v>65</v>
      </c>
      <c r="AG40" s="70">
        <v>28</v>
      </c>
      <c r="AH40" s="70">
        <v>29</v>
      </c>
      <c r="AI40" s="31">
        <v>1</v>
      </c>
      <c r="AJ40" s="203"/>
      <c r="AK40" s="203"/>
    </row>
    <row r="41" spans="1:37" s="4" customFormat="1" ht="69.75">
      <c r="A41" s="61">
        <v>34</v>
      </c>
      <c r="B41" s="62" t="s">
        <v>47</v>
      </c>
      <c r="C41" s="63">
        <v>231</v>
      </c>
      <c r="D41" s="64"/>
      <c r="E41" s="65">
        <f t="shared" si="0"/>
        <v>0</v>
      </c>
      <c r="F41" s="64"/>
      <c r="G41" s="65">
        <f t="shared" si="16"/>
        <v>0</v>
      </c>
      <c r="H41" s="64"/>
      <c r="I41" s="65">
        <f t="shared" si="13"/>
        <v>0</v>
      </c>
      <c r="J41" s="64"/>
      <c r="K41" s="65">
        <f t="shared" si="11"/>
        <v>0</v>
      </c>
      <c r="L41" s="66">
        <v>0</v>
      </c>
      <c r="M41" s="65">
        <f t="shared" si="12"/>
        <v>0</v>
      </c>
      <c r="N41" s="64">
        <f t="shared" si="5"/>
        <v>0</v>
      </c>
      <c r="O41" s="161"/>
      <c r="P41" s="64"/>
      <c r="Q41" s="67">
        <f t="shared" si="15"/>
        <v>0</v>
      </c>
      <c r="R41" s="64"/>
      <c r="S41" s="64"/>
      <c r="T41" s="68">
        <f t="shared" si="14"/>
        <v>0</v>
      </c>
      <c r="U41" s="68">
        <f t="shared" si="8"/>
        <v>0</v>
      </c>
      <c r="V41" s="161"/>
      <c r="W41" s="64"/>
      <c r="X41" s="64"/>
      <c r="Y41" s="64"/>
      <c r="Z41" s="69"/>
      <c r="AA41" s="65">
        <f t="shared" si="9"/>
        <v>0</v>
      </c>
      <c r="AB41" s="161"/>
      <c r="AC41" s="70">
        <f t="shared" si="10"/>
        <v>0</v>
      </c>
      <c r="AD41" s="167"/>
      <c r="AE41" s="70" t="s">
        <v>65</v>
      </c>
      <c r="AF41" s="70" t="s">
        <v>65</v>
      </c>
      <c r="AG41" s="70">
        <v>37</v>
      </c>
      <c r="AH41" s="70">
        <v>37</v>
      </c>
      <c r="AI41" s="31">
        <v>1</v>
      </c>
      <c r="AJ41" s="203"/>
      <c r="AK41" s="203"/>
    </row>
    <row r="42" spans="1:36" s="4" customFormat="1" ht="46.5">
      <c r="A42" s="71">
        <v>35</v>
      </c>
      <c r="B42" s="62" t="s">
        <v>51</v>
      </c>
      <c r="C42" s="63">
        <v>195</v>
      </c>
      <c r="D42" s="64"/>
      <c r="E42" s="65">
        <f t="shared" si="0"/>
        <v>0</v>
      </c>
      <c r="F42" s="64"/>
      <c r="G42" s="65">
        <f t="shared" si="16"/>
        <v>0</v>
      </c>
      <c r="H42" s="64"/>
      <c r="I42" s="65">
        <f t="shared" si="13"/>
        <v>0</v>
      </c>
      <c r="J42" s="64"/>
      <c r="K42" s="65">
        <f t="shared" si="11"/>
        <v>0</v>
      </c>
      <c r="L42" s="66">
        <v>0</v>
      </c>
      <c r="M42" s="65">
        <f t="shared" si="12"/>
        <v>0</v>
      </c>
      <c r="N42" s="64">
        <f t="shared" si="5"/>
        <v>0</v>
      </c>
      <c r="O42" s="161"/>
      <c r="P42" s="64"/>
      <c r="Q42" s="67">
        <f t="shared" si="15"/>
        <v>0</v>
      </c>
      <c r="R42" s="64"/>
      <c r="S42" s="64"/>
      <c r="T42" s="68">
        <f t="shared" si="14"/>
        <v>0</v>
      </c>
      <c r="U42" s="68">
        <f t="shared" si="8"/>
        <v>0</v>
      </c>
      <c r="V42" s="161"/>
      <c r="W42" s="64"/>
      <c r="X42" s="64"/>
      <c r="Y42" s="64"/>
      <c r="Z42" s="69"/>
      <c r="AA42" s="65">
        <f t="shared" si="9"/>
        <v>0</v>
      </c>
      <c r="AB42" s="161"/>
      <c r="AC42" s="70">
        <f t="shared" si="10"/>
        <v>0</v>
      </c>
      <c r="AD42" s="167"/>
      <c r="AE42" s="70" t="s">
        <v>65</v>
      </c>
      <c r="AF42" s="70" t="s">
        <v>65</v>
      </c>
      <c r="AG42" s="70">
        <v>27</v>
      </c>
      <c r="AH42" s="70">
        <v>28</v>
      </c>
      <c r="AI42" s="31">
        <v>1</v>
      </c>
      <c r="AJ42" s="208"/>
    </row>
    <row r="43" spans="1:36" s="4" customFormat="1" ht="93">
      <c r="A43" s="61">
        <v>36</v>
      </c>
      <c r="B43" s="62" t="s">
        <v>52</v>
      </c>
      <c r="C43" s="63">
        <v>373</v>
      </c>
      <c r="D43" s="64"/>
      <c r="E43" s="65">
        <f t="shared" si="0"/>
        <v>0</v>
      </c>
      <c r="F43" s="64"/>
      <c r="G43" s="65">
        <f t="shared" si="16"/>
        <v>0</v>
      </c>
      <c r="H43" s="64"/>
      <c r="I43" s="65">
        <f t="shared" si="13"/>
        <v>0</v>
      </c>
      <c r="J43" s="64"/>
      <c r="K43" s="65">
        <f t="shared" si="11"/>
        <v>0</v>
      </c>
      <c r="L43" s="66">
        <v>0</v>
      </c>
      <c r="M43" s="65">
        <f t="shared" si="12"/>
        <v>0</v>
      </c>
      <c r="N43" s="64">
        <f t="shared" si="5"/>
        <v>0</v>
      </c>
      <c r="O43" s="161"/>
      <c r="P43" s="64"/>
      <c r="Q43" s="67">
        <f t="shared" si="15"/>
        <v>0</v>
      </c>
      <c r="R43" s="64"/>
      <c r="S43" s="64"/>
      <c r="T43" s="68">
        <f t="shared" si="14"/>
        <v>0</v>
      </c>
      <c r="U43" s="68">
        <f t="shared" si="8"/>
        <v>0</v>
      </c>
      <c r="V43" s="161"/>
      <c r="W43" s="64"/>
      <c r="X43" s="64"/>
      <c r="Y43" s="64"/>
      <c r="Z43" s="69"/>
      <c r="AA43" s="65">
        <f t="shared" si="9"/>
        <v>0</v>
      </c>
      <c r="AB43" s="161"/>
      <c r="AC43" s="70">
        <f t="shared" si="10"/>
        <v>0</v>
      </c>
      <c r="AD43" s="167"/>
      <c r="AE43" s="70" t="s">
        <v>65</v>
      </c>
      <c r="AF43" s="70" t="s">
        <v>65</v>
      </c>
      <c r="AG43" s="70">
        <v>37</v>
      </c>
      <c r="AH43" s="70">
        <v>28</v>
      </c>
      <c r="AI43" s="31">
        <v>1</v>
      </c>
      <c r="AJ43" s="29"/>
    </row>
    <row r="44" spans="3:36" ht="23.25">
      <c r="C44" s="73"/>
      <c r="D44" s="74"/>
      <c r="E44" s="75"/>
      <c r="F44" s="74"/>
      <c r="G44" s="76"/>
      <c r="H44" s="74"/>
      <c r="I44" s="76"/>
      <c r="J44" s="74"/>
      <c r="K44" s="74"/>
      <c r="L44" s="74"/>
      <c r="M44" s="76"/>
      <c r="N44" s="74"/>
      <c r="O44" s="162"/>
      <c r="P44" s="74"/>
      <c r="Q44" s="74"/>
      <c r="R44" s="74"/>
      <c r="S44" s="74"/>
      <c r="T44" s="74"/>
      <c r="U44" s="74"/>
      <c r="V44" s="163"/>
      <c r="W44" s="74"/>
      <c r="X44" s="74"/>
      <c r="Y44" s="74"/>
      <c r="Z44" s="74"/>
      <c r="AA44" s="74"/>
      <c r="AB44" s="162"/>
      <c r="AC44" s="74"/>
      <c r="AD44" s="163"/>
      <c r="AE44" s="74"/>
      <c r="AF44" s="75"/>
      <c r="AG44" s="74"/>
      <c r="AH44" s="74"/>
      <c r="AI44" s="33"/>
      <c r="AJ44" s="14"/>
    </row>
    <row r="45" spans="4:36" ht="23.25">
      <c r="D45" s="74"/>
      <c r="E45" s="75"/>
      <c r="F45" s="74"/>
      <c r="G45" s="76"/>
      <c r="H45" s="74"/>
      <c r="I45" s="76"/>
      <c r="J45" s="74"/>
      <c r="K45" s="74"/>
      <c r="L45" s="74"/>
      <c r="M45" s="76"/>
      <c r="N45" s="74"/>
      <c r="O45" s="162"/>
      <c r="P45" s="74"/>
      <c r="Q45" s="74"/>
      <c r="R45" s="74"/>
      <c r="S45" s="74"/>
      <c r="T45" s="74"/>
      <c r="U45" s="74"/>
      <c r="V45" s="163"/>
      <c r="W45" s="74"/>
      <c r="X45" s="74"/>
      <c r="Y45" s="74"/>
      <c r="Z45" s="74"/>
      <c r="AA45" s="74"/>
      <c r="AB45" s="163"/>
      <c r="AC45" s="74"/>
      <c r="AD45" s="163"/>
      <c r="AE45" s="74"/>
      <c r="AF45" s="75"/>
      <c r="AG45" s="74"/>
      <c r="AH45" s="74"/>
      <c r="AI45" s="33"/>
      <c r="AJ45" s="14"/>
    </row>
    <row r="46" spans="4:36" ht="23.25">
      <c r="D46" s="74"/>
      <c r="E46" s="75"/>
      <c r="F46" s="74"/>
      <c r="G46" s="76"/>
      <c r="H46" s="74"/>
      <c r="I46" s="76"/>
      <c r="J46" s="74"/>
      <c r="K46" s="74"/>
      <c r="L46" s="74"/>
      <c r="M46" s="76"/>
      <c r="N46" s="74"/>
      <c r="O46" s="162"/>
      <c r="P46" s="74"/>
      <c r="Q46" s="74"/>
      <c r="R46" s="74"/>
      <c r="S46" s="74"/>
      <c r="T46" s="74"/>
      <c r="U46" s="74"/>
      <c r="V46" s="163"/>
      <c r="W46" s="74"/>
      <c r="X46" s="74"/>
      <c r="Y46" s="74"/>
      <c r="Z46" s="74"/>
      <c r="AA46" s="74"/>
      <c r="AB46" s="163"/>
      <c r="AC46" s="74"/>
      <c r="AD46" s="163"/>
      <c r="AE46" s="74"/>
      <c r="AF46" s="75"/>
      <c r="AG46" s="74"/>
      <c r="AH46" s="74"/>
      <c r="AI46" s="33"/>
      <c r="AJ46" s="14"/>
    </row>
    <row r="47" spans="4:36" ht="23.25">
      <c r="D47" s="74"/>
      <c r="E47" s="75"/>
      <c r="F47" s="74"/>
      <c r="G47" s="74"/>
      <c r="H47" s="74"/>
      <c r="I47" s="76"/>
      <c r="J47" s="74"/>
      <c r="K47" s="74"/>
      <c r="L47" s="74"/>
      <c r="M47" s="76"/>
      <c r="N47" s="74"/>
      <c r="O47" s="162"/>
      <c r="P47" s="74"/>
      <c r="Q47" s="74"/>
      <c r="R47" s="74"/>
      <c r="S47" s="74"/>
      <c r="T47" s="74"/>
      <c r="U47" s="74"/>
      <c r="V47" s="163"/>
      <c r="W47" s="74"/>
      <c r="X47" s="74"/>
      <c r="Y47" s="74"/>
      <c r="Z47" s="74"/>
      <c r="AA47" s="74"/>
      <c r="AB47" s="163"/>
      <c r="AC47" s="74"/>
      <c r="AD47" s="163"/>
      <c r="AE47" s="74"/>
      <c r="AF47" s="75"/>
      <c r="AG47" s="74"/>
      <c r="AH47" s="74"/>
      <c r="AI47" s="33"/>
      <c r="AJ47" s="14"/>
    </row>
    <row r="48" spans="4:36" ht="23.25">
      <c r="D48" s="74"/>
      <c r="E48" s="75"/>
      <c r="F48" s="74"/>
      <c r="G48" s="74"/>
      <c r="H48" s="74"/>
      <c r="I48" s="76"/>
      <c r="J48" s="74"/>
      <c r="K48" s="74"/>
      <c r="L48" s="74"/>
      <c r="M48" s="76"/>
      <c r="N48" s="74"/>
      <c r="O48" s="162"/>
      <c r="P48" s="74"/>
      <c r="Q48" s="74"/>
      <c r="R48" s="74"/>
      <c r="S48" s="74"/>
      <c r="T48" s="74"/>
      <c r="U48" s="74"/>
      <c r="V48" s="163"/>
      <c r="W48" s="74"/>
      <c r="X48" s="74"/>
      <c r="Y48" s="74"/>
      <c r="Z48" s="74"/>
      <c r="AA48" s="74"/>
      <c r="AB48" s="163"/>
      <c r="AC48" s="74"/>
      <c r="AD48" s="163"/>
      <c r="AE48" s="74"/>
      <c r="AF48" s="75"/>
      <c r="AG48" s="74"/>
      <c r="AH48" s="74"/>
      <c r="AI48" s="33"/>
      <c r="AJ48" s="14"/>
    </row>
    <row r="49" spans="9:36" ht="23.25">
      <c r="I49" s="45"/>
      <c r="M49" s="45"/>
      <c r="AI49" s="32"/>
      <c r="AJ49" s="15"/>
    </row>
    <row r="50" spans="9:36" ht="23.25">
      <c r="I50" s="45"/>
      <c r="M50" s="45"/>
      <c r="AI50" s="32"/>
      <c r="AJ50" s="15"/>
    </row>
    <row r="51" spans="9:36" ht="23.25">
      <c r="I51" s="45"/>
      <c r="M51" s="45"/>
      <c r="AI51" s="32"/>
      <c r="AJ51" s="15"/>
    </row>
    <row r="52" spans="9:36" ht="23.25">
      <c r="I52" s="45"/>
      <c r="M52" s="45"/>
      <c r="AI52" s="32"/>
      <c r="AJ52" s="15"/>
    </row>
    <row r="53" spans="9:36" ht="23.25">
      <c r="I53" s="45"/>
      <c r="M53" s="45"/>
      <c r="AI53" s="32"/>
      <c r="AJ53" s="15"/>
    </row>
    <row r="54" spans="9:36" ht="23.25">
      <c r="I54" s="45"/>
      <c r="M54" s="45"/>
      <c r="AI54" s="32"/>
      <c r="AJ54" s="15"/>
    </row>
    <row r="55" spans="9:36" ht="23.25">
      <c r="I55" s="45"/>
      <c r="M55" s="45"/>
      <c r="AI55" s="32"/>
      <c r="AJ55" s="15"/>
    </row>
    <row r="56" spans="9:36" ht="23.25">
      <c r="I56" s="45"/>
      <c r="M56" s="45"/>
      <c r="AI56" s="32"/>
      <c r="AJ56" s="15"/>
    </row>
    <row r="57" spans="9:36" ht="23.25">
      <c r="I57" s="45"/>
      <c r="M57" s="45"/>
      <c r="AI57" s="32"/>
      <c r="AJ57" s="15"/>
    </row>
    <row r="58" spans="9:36" ht="23.25">
      <c r="I58" s="45"/>
      <c r="M58" s="45"/>
      <c r="AI58" s="32"/>
      <c r="AJ58" s="15"/>
    </row>
    <row r="59" spans="9:36" ht="23.25">
      <c r="I59" s="45"/>
      <c r="M59" s="45"/>
      <c r="AI59" s="32"/>
      <c r="AJ59" s="15"/>
    </row>
    <row r="60" spans="9:36" ht="23.25">
      <c r="I60" s="45"/>
      <c r="M60" s="45"/>
      <c r="AI60" s="32"/>
      <c r="AJ60" s="15"/>
    </row>
    <row r="61" spans="9:36" ht="23.25">
      <c r="I61" s="45"/>
      <c r="AI61" s="32"/>
      <c r="AJ61" s="15"/>
    </row>
    <row r="62" spans="9:36" ht="23.25">
      <c r="I62" s="45"/>
      <c r="AI62" s="32"/>
      <c r="AJ62" s="15"/>
    </row>
    <row r="63" spans="9:36" ht="23.25">
      <c r="I63" s="45"/>
      <c r="AI63" s="32"/>
      <c r="AJ63" s="15"/>
    </row>
    <row r="64" spans="9:36" ht="23.25">
      <c r="I64" s="45"/>
      <c r="AI64" s="32"/>
      <c r="AJ64" s="15"/>
    </row>
    <row r="65" spans="9:36" ht="23.25">
      <c r="I65" s="45"/>
      <c r="AI65" s="32"/>
      <c r="AJ65" s="15"/>
    </row>
    <row r="66" spans="9:36" ht="23.25">
      <c r="I66" s="45"/>
      <c r="AI66" s="32"/>
      <c r="AJ66" s="15"/>
    </row>
    <row r="67" spans="9:36" ht="23.25">
      <c r="I67" s="45"/>
      <c r="AI67" s="32"/>
      <c r="AJ67" s="15"/>
    </row>
    <row r="68" spans="9:36" ht="23.25">
      <c r="I68" s="45"/>
      <c r="AI68" s="32"/>
      <c r="AJ68" s="15"/>
    </row>
    <row r="69" spans="9:36" ht="23.25">
      <c r="I69" s="45"/>
      <c r="AI69" s="32"/>
      <c r="AJ69" s="15"/>
    </row>
    <row r="70" spans="9:36" ht="23.25">
      <c r="I70" s="45"/>
      <c r="AI70" s="32"/>
      <c r="AJ70" s="15"/>
    </row>
    <row r="71" spans="9:36" ht="23.25">
      <c r="I71" s="45"/>
      <c r="AI71" s="32"/>
      <c r="AJ71" s="15"/>
    </row>
    <row r="72" spans="9:36" ht="23.25">
      <c r="I72" s="45"/>
      <c r="AI72" s="32"/>
      <c r="AJ72" s="15"/>
    </row>
    <row r="73" spans="9:36" ht="23.25">
      <c r="I73" s="45"/>
      <c r="AI73" s="32"/>
      <c r="AJ73" s="15"/>
    </row>
    <row r="74" spans="9:36" ht="23.25">
      <c r="I74" s="45"/>
      <c r="AI74" s="32"/>
      <c r="AJ74" s="15"/>
    </row>
    <row r="75" spans="9:36" ht="23.25">
      <c r="I75" s="45"/>
      <c r="AI75" s="32"/>
      <c r="AJ75" s="15"/>
    </row>
    <row r="76" spans="9:36" ht="23.25">
      <c r="I76" s="45"/>
      <c r="AI76" s="32"/>
      <c r="AJ76" s="15"/>
    </row>
    <row r="77" spans="9:36" ht="23.25">
      <c r="I77" s="45"/>
      <c r="AI77" s="32"/>
      <c r="AJ77" s="15"/>
    </row>
    <row r="78" spans="9:36" ht="23.25">
      <c r="I78" s="45"/>
      <c r="AI78" s="32"/>
      <c r="AJ78" s="15"/>
    </row>
    <row r="79" spans="9:36" ht="23.25">
      <c r="I79" s="45"/>
      <c r="AI79" s="32"/>
      <c r="AJ79" s="15"/>
    </row>
    <row r="80" spans="9:36" ht="23.25">
      <c r="I80" s="45"/>
      <c r="AI80" s="32"/>
      <c r="AJ80" s="15"/>
    </row>
    <row r="81" spans="9:36" ht="23.25">
      <c r="I81" s="45"/>
      <c r="AI81" s="32"/>
      <c r="AJ81" s="15"/>
    </row>
    <row r="82" spans="9:36" ht="23.25">
      <c r="I82" s="45"/>
      <c r="AI82" s="32"/>
      <c r="AJ82" s="15"/>
    </row>
    <row r="83" spans="9:36" ht="23.25">
      <c r="I83" s="45"/>
      <c r="AI83" s="32"/>
      <c r="AJ83" s="15"/>
    </row>
    <row r="84" spans="9:36" ht="23.25">
      <c r="I84" s="45"/>
      <c r="AI84" s="32"/>
      <c r="AJ84" s="15"/>
    </row>
    <row r="85" spans="35:36" ht="23.25">
      <c r="AI85" s="32"/>
      <c r="AJ85" s="15"/>
    </row>
    <row r="86" spans="35:36" ht="23.25">
      <c r="AI86" s="32"/>
      <c r="AJ86" s="15"/>
    </row>
    <row r="87" spans="35:36" ht="23.25">
      <c r="AI87" s="32"/>
      <c r="AJ87" s="15"/>
    </row>
    <row r="88" spans="35:36" ht="23.25">
      <c r="AI88" s="32"/>
      <c r="AJ88" s="15"/>
    </row>
    <row r="89" spans="35:36" ht="23.25">
      <c r="AI89" s="32"/>
      <c r="AJ89" s="15"/>
    </row>
    <row r="90" spans="35:36" ht="23.25">
      <c r="AI90" s="32"/>
      <c r="AJ90" s="15"/>
    </row>
    <row r="91" spans="35:36" ht="23.25">
      <c r="AI91" s="32"/>
      <c r="AJ91" s="15"/>
    </row>
    <row r="92" spans="35:36" ht="23.25">
      <c r="AI92" s="32"/>
      <c r="AJ92" s="15"/>
    </row>
    <row r="93" spans="35:36" ht="23.25">
      <c r="AI93" s="32"/>
      <c r="AJ93" s="15"/>
    </row>
    <row r="94" spans="35:36" ht="23.25">
      <c r="AI94" s="32"/>
      <c r="AJ94" s="15"/>
    </row>
    <row r="95" spans="35:36" ht="23.25">
      <c r="AI95" s="32"/>
      <c r="AJ95" s="15"/>
    </row>
    <row r="96" spans="35:36" ht="23.25">
      <c r="AI96" s="32"/>
      <c r="AJ96" s="15"/>
    </row>
    <row r="97" spans="35:36" ht="23.25">
      <c r="AI97" s="32"/>
      <c r="AJ97" s="15"/>
    </row>
    <row r="98" spans="35:36" ht="23.25">
      <c r="AI98" s="32"/>
      <c r="AJ98" s="15"/>
    </row>
    <row r="99" spans="35:36" ht="23.25">
      <c r="AI99" s="32"/>
      <c r="AJ99" s="15"/>
    </row>
    <row r="100" spans="35:36" ht="23.25">
      <c r="AI100" s="32"/>
      <c r="AJ100" s="15"/>
    </row>
    <row r="101" spans="35:36" ht="23.25">
      <c r="AI101" s="32"/>
      <c r="AJ101" s="15"/>
    </row>
    <row r="102" spans="35:36" ht="23.25">
      <c r="AI102" s="32"/>
      <c r="AJ102" s="15"/>
    </row>
    <row r="103" spans="35:36" ht="23.25">
      <c r="AI103" s="32"/>
      <c r="AJ103" s="15"/>
    </row>
    <row r="104" spans="35:36" ht="23.25">
      <c r="AI104" s="32"/>
      <c r="AJ104" s="15"/>
    </row>
    <row r="105" spans="35:36" ht="23.25">
      <c r="AI105" s="32"/>
      <c r="AJ105" s="15"/>
    </row>
    <row r="106" spans="35:36" ht="23.25">
      <c r="AI106" s="32"/>
      <c r="AJ106" s="15"/>
    </row>
    <row r="107" spans="35:36" ht="23.25">
      <c r="AI107" s="32"/>
      <c r="AJ107" s="15"/>
    </row>
    <row r="108" spans="35:36" ht="23.25">
      <c r="AI108" s="32"/>
      <c r="AJ108" s="15"/>
    </row>
    <row r="109" spans="35:36" ht="23.25">
      <c r="AI109" s="32"/>
      <c r="AJ109" s="15"/>
    </row>
    <row r="110" spans="35:36" ht="23.25">
      <c r="AI110" s="32"/>
      <c r="AJ110" s="15"/>
    </row>
    <row r="111" spans="35:36" ht="23.25">
      <c r="AI111" s="32"/>
      <c r="AJ111" s="15"/>
    </row>
    <row r="112" spans="35:36" ht="23.25">
      <c r="AI112" s="32"/>
      <c r="AJ112" s="15"/>
    </row>
    <row r="113" spans="35:36" ht="23.25">
      <c r="AI113" s="32"/>
      <c r="AJ113" s="15"/>
    </row>
    <row r="114" spans="35:36" ht="23.25">
      <c r="AI114" s="32"/>
      <c r="AJ114" s="15"/>
    </row>
    <row r="115" spans="35:36" ht="23.25">
      <c r="AI115" s="32"/>
      <c r="AJ115" s="15"/>
    </row>
    <row r="116" spans="35:36" ht="23.25">
      <c r="AI116" s="32"/>
      <c r="AJ116" s="15"/>
    </row>
    <row r="117" spans="35:36" ht="23.25">
      <c r="AI117" s="32"/>
      <c r="AJ117" s="15"/>
    </row>
    <row r="118" spans="35:36" ht="23.25">
      <c r="AI118" s="32"/>
      <c r="AJ118" s="15"/>
    </row>
    <row r="119" spans="35:36" ht="23.25">
      <c r="AI119" s="32"/>
      <c r="AJ119" s="15"/>
    </row>
    <row r="120" spans="35:36" ht="23.25">
      <c r="AI120" s="32"/>
      <c r="AJ120" s="15"/>
    </row>
    <row r="121" spans="35:36" ht="23.25">
      <c r="AI121" s="32"/>
      <c r="AJ121" s="15"/>
    </row>
    <row r="122" spans="35:36" ht="23.25">
      <c r="AI122" s="32"/>
      <c r="AJ122" s="15"/>
    </row>
    <row r="123" spans="35:36" ht="23.25">
      <c r="AI123" s="32"/>
      <c r="AJ123" s="15"/>
    </row>
    <row r="124" spans="35:36" ht="23.25">
      <c r="AI124" s="32"/>
      <c r="AJ124" s="15"/>
    </row>
    <row r="125" spans="35:36" ht="23.25">
      <c r="AI125" s="32"/>
      <c r="AJ125" s="15"/>
    </row>
    <row r="126" spans="35:36" ht="23.25">
      <c r="AI126" s="32"/>
      <c r="AJ126" s="15"/>
    </row>
    <row r="127" spans="35:36" ht="23.25">
      <c r="AI127" s="32"/>
      <c r="AJ127" s="15"/>
    </row>
    <row r="128" spans="35:36" ht="23.25">
      <c r="AI128" s="32"/>
      <c r="AJ128" s="15"/>
    </row>
    <row r="129" spans="35:36" ht="23.25">
      <c r="AI129" s="32"/>
      <c r="AJ129" s="15"/>
    </row>
    <row r="130" spans="35:36" ht="23.25">
      <c r="AI130" s="32"/>
      <c r="AJ130" s="15"/>
    </row>
    <row r="131" spans="35:36" ht="23.25">
      <c r="AI131" s="32"/>
      <c r="AJ131" s="15"/>
    </row>
    <row r="132" spans="35:36" ht="23.25">
      <c r="AI132" s="32"/>
      <c r="AJ132" s="15"/>
    </row>
    <row r="133" spans="35:36" ht="23.25">
      <c r="AI133" s="32"/>
      <c r="AJ133" s="15"/>
    </row>
    <row r="134" spans="35:36" ht="23.25">
      <c r="AI134" s="32"/>
      <c r="AJ134" s="15"/>
    </row>
    <row r="135" spans="35:36" ht="23.25">
      <c r="AI135" s="32"/>
      <c r="AJ135" s="15"/>
    </row>
    <row r="136" spans="35:36" ht="23.25">
      <c r="AI136" s="32"/>
      <c r="AJ136" s="15"/>
    </row>
    <row r="137" spans="35:36" ht="23.25">
      <c r="AI137" s="32"/>
      <c r="AJ137" s="15"/>
    </row>
    <row r="138" spans="35:36" ht="23.25">
      <c r="AI138" s="32"/>
      <c r="AJ138" s="15"/>
    </row>
    <row r="139" spans="35:36" ht="23.25">
      <c r="AI139" s="32"/>
      <c r="AJ139" s="15"/>
    </row>
    <row r="140" spans="35:36" ht="23.25">
      <c r="AI140" s="32"/>
      <c r="AJ140" s="15"/>
    </row>
    <row r="141" spans="35:36" ht="23.25">
      <c r="AI141" s="32"/>
      <c r="AJ141" s="15"/>
    </row>
    <row r="142" spans="35:36" ht="23.25">
      <c r="AI142" s="32"/>
      <c r="AJ142" s="15"/>
    </row>
    <row r="143" spans="35:36" ht="23.25">
      <c r="AI143" s="32"/>
      <c r="AJ143" s="15"/>
    </row>
  </sheetData>
  <sheetProtection/>
  <mergeCells count="13">
    <mergeCell ref="A2:AB2"/>
    <mergeCell ref="A6:A7"/>
    <mergeCell ref="B6:B7"/>
    <mergeCell ref="D6:M6"/>
    <mergeCell ref="B4:AH4"/>
    <mergeCell ref="O6:O7"/>
    <mergeCell ref="W1:AB1"/>
    <mergeCell ref="AB6:AB7"/>
    <mergeCell ref="AC1:AH1"/>
    <mergeCell ref="P6:T6"/>
    <mergeCell ref="V6:V7"/>
    <mergeCell ref="W6:AA6"/>
    <mergeCell ref="A3:AH3"/>
  </mergeCells>
  <printOptions/>
  <pageMargins left="0.15748031496062992" right="0.1968503937007874" top="0.15748031496062992" bottom="0.1968503937007874" header="0.5118110236220472" footer="0.5118110236220472"/>
  <pageSetup horizontalDpi="600" verticalDpi="600" orientation="landscape" paperSize="9" scale="29" r:id="rId1"/>
  <rowBreaks count="2" manualBreakCount="2">
    <brk id="29" max="30" man="1"/>
    <brk id="5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Плотникова</cp:lastModifiedBy>
  <cp:lastPrinted>2017-03-15T10:33:42Z</cp:lastPrinted>
  <dcterms:created xsi:type="dcterms:W3CDTF">2014-02-05T07:34:34Z</dcterms:created>
  <dcterms:modified xsi:type="dcterms:W3CDTF">2017-03-30T06:43:50Z</dcterms:modified>
  <cp:category/>
  <cp:version/>
  <cp:contentType/>
  <cp:contentStatus/>
</cp:coreProperties>
</file>